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2225" activeTab="0"/>
  </bookViews>
  <sheets>
    <sheet name="Приложение 4" sheetId="1" r:id="rId1"/>
  </sheets>
  <definedNames>
    <definedName name="_xlnm._FilterDatabase" localSheetId="0" hidden="1">'Приложение 4'!$A$15:$F$45</definedName>
    <definedName name="_xlnm.Print_Area" localSheetId="0">'Приложение 4'!$A$1:$F$45</definedName>
  </definedNames>
  <calcPr fullCalcOnLoad="1"/>
</workbook>
</file>

<file path=xl/sharedStrings.xml><?xml version="1.0" encoding="utf-8"?>
<sst xmlns="http://schemas.openxmlformats.org/spreadsheetml/2006/main" count="77" uniqueCount="77">
  <si>
    <t>Наименование раздела и подраздела</t>
  </si>
  <si>
    <t>Код раздела</t>
  </si>
  <si>
    <t>Код подраздела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</si>
  <si>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</si>
  <si>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</si>
  <si>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</si>
  <si>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</si>
  <si>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0104</t>
  </si>
  <si>
    <t>0106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</si>
  <si>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</si>
  <si>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</si>
  <si>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</si>
  <si>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</si>
  <si>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</si>
  <si>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</si>
  <si>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</si>
  <si>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</si>
  <si>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</si>
  <si>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</si>
  <si>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</si>
  <si>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</si>
  <si>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</si>
  <si>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</si>
  <si>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Культура, кинематография </t>
  </si>
  <si>
    <t>0800</t>
  </si>
  <si>
    <t xml:space="preserve">Культура 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</si>
  <si>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</si>
  <si>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</si>
  <si>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</si>
  <si>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</si>
  <si>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</si>
  <si>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</si>
  <si>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</si>
  <si>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</si>
  <si>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</si>
  <si>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</t>
  </si>
  <si>
    <t xml:space="preserve">Распределение бюджетных ассигнований </t>
  </si>
  <si>
    <t>решением совета депутатов</t>
  </si>
  <si>
    <t>УТВЕРЖДЕНА</t>
  </si>
  <si>
    <t xml:space="preserve"> Кировского муниципального района Ленинградской области</t>
  </si>
  <si>
    <t>0503</t>
  </si>
  <si>
    <t>Благоустройство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</si>
  <si>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</si>
  <si>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</si>
  <si>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</si>
  <si>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муниципального образования Шумское сельское  поселение</t>
  </si>
  <si>
    <t>Шумского сельского поселения</t>
  </si>
  <si>
    <t>0200</t>
  </si>
  <si>
    <t>0203</t>
  </si>
  <si>
    <t>Мобилизационная и вневойсковая подготовка</t>
  </si>
  <si>
    <t>Национальная оборона</t>
  </si>
  <si>
    <t>0314</t>
  </si>
  <si>
    <t>Другие вопросы в области национальной безопасности и правоохранительной деятельности</t>
  </si>
  <si>
    <t>0412</t>
  </si>
  <si>
    <t>Другие вопросы в области национальной экономики</t>
  </si>
  <si>
    <t>0310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</si>
  <si>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</si>
  <si>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</si>
  <si>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</si>
  <si>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 разделам и подразделам классификации расходов  бюджетов  </t>
  </si>
  <si>
    <t>2024 год сумма в (тысяч рублей)</t>
  </si>
  <si>
    <t>(Приложение 4)</t>
  </si>
  <si>
    <t>2025 год сумма в (тысяч рублей)</t>
  </si>
  <si>
    <t>на 2024 год и плановый период 2025 и 2026 годов</t>
  </si>
  <si>
    <t>Обеспечение проведения выборов и референдумов</t>
  </si>
  <si>
    <t>0107</t>
  </si>
  <si>
    <t>Физическая культура и спорт</t>
  </si>
  <si>
    <t>Массовый спорт</t>
  </si>
  <si>
    <t>1100</t>
  </si>
  <si>
    <t>1102</t>
  </si>
  <si>
    <t>2026 год сумма в (тысяч рублей)</t>
  </si>
  <si>
    <t>Функционирование Правительства Российской Федерации, высших органов субъектов Российской Федерации, местных администраций</t>
  </si>
  <si>
    <t>от  "15" декабря 2023 г.  № 44</t>
  </si>
  <si>
    <t>(в редакции решения совета депутатов</t>
  </si>
  <si>
    <t>1101</t>
  </si>
  <si>
    <t>Физическая культура</t>
  </si>
  <si>
    <t>от "30" мая 2024г №31)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</si>
</sst>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</numFmts>
  <fonts count="46">
    <font>
      <sz val="10"/>
      <name val="Arial Cyr"/>
      <family val="0"/>
    </font>
    <font>
      <sz val="9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6"/>
      <name val="Times New Roman Cyr"/>
      <family val="0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8"/>
      <name val="Tahoma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top"/>
    </xf>
    <xf numFmtId="49" fontId="4" fillId="33" borderId="0" xfId="0" applyNumberFormat="1" applyFont="1" applyFill="1" applyAlignment="1">
      <alignment horizontal="center" vertical="top"/>
    </xf>
    <xf numFmtId="0" fontId="0" fillId="33" borderId="0" xfId="0" applyFill="1" applyAlignment="1">
      <alignment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wrapText="1"/>
    </xf>
    <xf numFmtId="49" fontId="9" fillId="0" borderId="12" xfId="0" applyNumberFormat="1" applyFont="1" applyFill="1" applyBorder="1" applyAlignment="1" quotePrefix="1">
      <alignment horizontal="center"/>
    </xf>
    <xf numFmtId="49" fontId="9" fillId="0" borderId="13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 quotePrefix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174" fontId="2" fillId="0" borderId="15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left" wrapText="1"/>
    </xf>
    <xf numFmtId="49" fontId="9" fillId="0" borderId="17" xfId="0" applyNumberFormat="1" applyFont="1" applyFill="1" applyBorder="1" applyAlignment="1">
      <alignment horizontal="center"/>
    </xf>
    <xf numFmtId="174" fontId="9" fillId="0" borderId="17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wrapText="1"/>
    </xf>
    <xf numFmtId="49" fontId="9" fillId="0" borderId="18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174" fontId="2" fillId="0" borderId="18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174" fontId="2" fillId="0" borderId="19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74" fontId="9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left" wrapText="1"/>
    </xf>
    <xf numFmtId="174" fontId="2" fillId="0" borderId="20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 horizontal="left" wrapText="1"/>
    </xf>
    <xf numFmtId="49" fontId="9" fillId="0" borderId="24" xfId="0" applyNumberFormat="1" applyFont="1" applyFill="1" applyBorder="1" applyAlignment="1">
      <alignment horizontal="center"/>
    </xf>
    <xf numFmtId="174" fontId="9" fillId="0" borderId="24" xfId="0" applyNumberFormat="1" applyFont="1" applyFill="1" applyBorder="1" applyAlignment="1">
      <alignment horizontal="center"/>
    </xf>
    <xf numFmtId="49" fontId="11" fillId="33" borderId="0" xfId="52" applyNumberFormat="1" applyFont="1" applyFill="1" applyBorder="1" applyAlignment="1" applyProtection="1">
      <alignment horizontal="right" vertical="center" wrapText="1"/>
      <protection/>
    </xf>
    <xf numFmtId="0" fontId="10" fillId="33" borderId="0" xfId="0" applyFont="1" applyFill="1" applyAlignment="1">
      <alignment horizontal="right"/>
    </xf>
    <xf numFmtId="49" fontId="6" fillId="33" borderId="0" xfId="52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1" max="1" width="82.625" style="5" customWidth="1"/>
    <col min="2" max="2" width="12.375" style="5" customWidth="1"/>
    <col min="3" max="3" width="11.875" style="5" customWidth="1"/>
    <col min="4" max="4" width="16.25390625" style="5" customWidth="1"/>
    <col min="5" max="5" width="16.625" style="5" customWidth="1"/>
    <col min="6" max="6" width="21.875" style="5" bestFit="1" customWidth="1"/>
  </cols>
  <sheetData>
    <row r="1" spans="1:8" ht="20.25" customHeight="1">
      <c r="A1" s="47" t="s">
        <v>38</v>
      </c>
      <c r="B1" s="47"/>
      <c r="C1" s="47"/>
      <c r="D1" s="47"/>
      <c r="E1" s="47"/>
      <c r="F1" s="47"/>
      <c r="G1" s="6"/>
      <c r="H1" s="6"/>
    </row>
    <row r="2" spans="1:8" ht="20.25">
      <c r="A2" s="47" t="s">
        <v>37</v>
      </c>
      <c r="B2" s="47"/>
      <c r="C2" s="47"/>
      <c r="D2" s="47"/>
      <c r="E2" s="47"/>
      <c r="F2" s="47"/>
      <c r="G2" s="6"/>
      <c r="H2" s="6"/>
    </row>
    <row r="3" spans="1:8" ht="20.25">
      <c r="A3" s="47" t="s">
        <v>45</v>
      </c>
      <c r="B3" s="47"/>
      <c r="C3" s="47"/>
      <c r="D3" s="47"/>
      <c r="E3" s="47"/>
      <c r="F3" s="47"/>
      <c r="G3" s="6"/>
      <c r="H3" s="6"/>
    </row>
    <row r="4" spans="1:8" ht="20.25">
      <c r="A4" s="47" t="s">
        <v>39</v>
      </c>
      <c r="B4" s="47"/>
      <c r="C4" s="47"/>
      <c r="D4" s="47"/>
      <c r="E4" s="47"/>
      <c r="F4" s="47"/>
      <c r="G4" s="6"/>
      <c r="H4" s="6"/>
    </row>
    <row r="5" spans="1:8" ht="20.25">
      <c r="A5" s="47" t="s">
        <v>72</v>
      </c>
      <c r="B5" s="47"/>
      <c r="C5" s="47"/>
      <c r="D5" s="47"/>
      <c r="E5" s="47"/>
      <c r="F5" s="47"/>
      <c r="G5" s="6"/>
      <c r="H5" s="6"/>
    </row>
    <row r="6" spans="1:8" ht="20.25">
      <c r="A6" s="48" t="s">
        <v>61</v>
      </c>
      <c r="B6" s="48"/>
      <c r="C6" s="48"/>
      <c r="D6" s="48"/>
      <c r="E6" s="48"/>
      <c r="F6" s="48"/>
      <c r="G6" s="7"/>
      <c r="H6" s="7"/>
    </row>
    <row r="7" spans="1:8" ht="20.25">
      <c r="A7" s="12"/>
      <c r="B7" s="12"/>
      <c r="C7" s="48" t="s">
        <v>73</v>
      </c>
      <c r="D7" s="48"/>
      <c r="E7" s="48"/>
      <c r="F7" s="48"/>
      <c r="G7" s="12"/>
      <c r="H7" s="12"/>
    </row>
    <row r="8" spans="1:8" ht="20.25">
      <c r="A8" s="12"/>
      <c r="B8" s="12"/>
      <c r="C8" s="48" t="s">
        <v>76</v>
      </c>
      <c r="D8" s="48"/>
      <c r="E8" s="48"/>
      <c r="F8" s="48"/>
      <c r="G8" s="12"/>
      <c r="H8" s="12"/>
    </row>
    <row r="9" spans="1:6" ht="15.75">
      <c r="A9" s="1"/>
      <c r="B9" s="1"/>
      <c r="C9" s="1"/>
      <c r="D9" s="1"/>
      <c r="E9" s="1"/>
      <c r="F9" s="1"/>
    </row>
    <row r="10" spans="1:6" ht="20.25">
      <c r="A10" s="49" t="s">
        <v>36</v>
      </c>
      <c r="B10" s="49"/>
      <c r="C10" s="49"/>
      <c r="D10" s="49"/>
      <c r="E10" s="49"/>
      <c r="F10" s="49"/>
    </row>
    <row r="11" spans="1:6" ht="20.25">
      <c r="A11" s="49" t="s">
        <v>46</v>
      </c>
      <c r="B11" s="49"/>
      <c r="C11" s="49"/>
      <c r="D11" s="49"/>
      <c r="E11" s="49"/>
      <c r="F11" s="49"/>
    </row>
    <row r="12" spans="1:6" ht="20.25">
      <c r="A12" s="49" t="s">
        <v>59</v>
      </c>
      <c r="B12" s="49"/>
      <c r="C12" s="49"/>
      <c r="D12" s="49"/>
      <c r="E12" s="49"/>
      <c r="F12" s="49"/>
    </row>
    <row r="13" spans="1:6" ht="20.25">
      <c r="A13" s="49" t="s">
        <v>63</v>
      </c>
      <c r="B13" s="49"/>
      <c r="C13" s="49"/>
      <c r="D13" s="49"/>
      <c r="E13" s="49"/>
      <c r="F13" s="49"/>
    </row>
    <row r="14" spans="1:6" ht="13.5" thickBot="1">
      <c r="A14" s="2"/>
      <c r="B14" s="3"/>
      <c r="C14" s="4"/>
      <c r="D14" s="4"/>
      <c r="E14" s="4"/>
      <c r="F14" s="4"/>
    </row>
    <row r="15" spans="1:6" ht="35.25" customHeight="1" thickBot="1" thickTop="1">
      <c r="A15" s="13" t="s">
        <v>0</v>
      </c>
      <c r="B15" s="14" t="s">
        <v>1</v>
      </c>
      <c r="C15" s="15" t="s">
        <v>2</v>
      </c>
      <c r="D15" s="15" t="s">
        <v>60</v>
      </c>
      <c r="E15" s="15" t="s">
        <v>62</v>
      </c>
      <c r="F15" s="15" t="s">
        <v>70</v>
      </c>
    </row>
    <row r="16" spans="1:6" ht="19.5" thickTop="1">
      <c r="A16" s="16" t="s">
        <v>3</v>
      </c>
      <c r="B16" s="17" t="s">
        <v>4</v>
      </c>
      <c r="C16" s="18"/>
      <c r="D16" s="19">
        <f>SUM(D17:D23)</f>
        <v>15385.899999999998</v>
      </c>
      <c r="E16" s="19">
        <f>SUM(E17:E23)</f>
        <v>15433.8</v>
      </c>
      <c r="F16" s="19">
        <f>SUM(F17:F23)</f>
        <v>15713</v>
      </c>
    </row>
    <row r="17" spans="1:6" ht="37.5">
      <c r="A17" s="8" t="s">
        <v>44</v>
      </c>
      <c r="B17" s="20"/>
      <c r="C17" s="21" t="s">
        <v>43</v>
      </c>
      <c r="D17" s="11">
        <v>1857.9</v>
      </c>
      <c r="E17" s="11">
        <v>1979</v>
      </c>
      <c r="F17" s="11">
        <v>2100.1</v>
      </c>
    </row>
    <row r="18" spans="1:6" ht="37.5">
      <c r="A18" s="8" t="s">
        <v>5</v>
      </c>
      <c r="B18" s="20"/>
      <c r="C18" s="21" t="s">
        <v>6</v>
      </c>
      <c r="D18" s="11">
        <v>8.9</v>
      </c>
      <c r="E18" s="11">
        <v>9.3</v>
      </c>
      <c r="F18" s="11">
        <v>9.6</v>
      </c>
    </row>
    <row r="19" spans="1:6" ht="56.25">
      <c r="A19" s="8" t="s">
        <v>71</v>
      </c>
      <c r="B19" s="10"/>
      <c r="C19" s="21" t="s">
        <v>7</v>
      </c>
      <c r="D19" s="11">
        <f>11861.3+8.4</f>
        <v>11869.699999999999</v>
      </c>
      <c r="E19" s="11">
        <v>12603.3</v>
      </c>
      <c r="F19" s="11">
        <v>13125</v>
      </c>
    </row>
    <row r="20" spans="1:6" ht="37.5">
      <c r="A20" s="8" t="s">
        <v>42</v>
      </c>
      <c r="B20" s="10"/>
      <c r="C20" s="21" t="s">
        <v>8</v>
      </c>
      <c r="D20" s="11">
        <v>238.8</v>
      </c>
      <c r="E20" s="11">
        <v>0</v>
      </c>
      <c r="F20" s="11">
        <v>0</v>
      </c>
    </row>
    <row r="21" spans="1:6" ht="18.75">
      <c r="A21" s="8" t="s">
        <v>64</v>
      </c>
      <c r="B21" s="10"/>
      <c r="C21" s="21" t="s">
        <v>65</v>
      </c>
      <c r="D21" s="11">
        <v>778.3</v>
      </c>
      <c r="E21" s="11">
        <v>0</v>
      </c>
      <c r="F21" s="11">
        <v>0</v>
      </c>
    </row>
    <row r="22" spans="1:6" ht="18.75">
      <c r="A22" s="8" t="s">
        <v>57</v>
      </c>
      <c r="B22" s="10"/>
      <c r="C22" s="21" t="s">
        <v>56</v>
      </c>
      <c r="D22" s="11">
        <f>100-16.7</f>
        <v>83.3</v>
      </c>
      <c r="E22" s="11">
        <v>100</v>
      </c>
      <c r="F22" s="11">
        <v>100</v>
      </c>
    </row>
    <row r="23" spans="1:6" ht="18.75">
      <c r="A23" s="22" t="s">
        <v>9</v>
      </c>
      <c r="B23" s="23"/>
      <c r="C23" s="24" t="s">
        <v>10</v>
      </c>
      <c r="D23" s="25">
        <v>549</v>
      </c>
      <c r="E23" s="25">
        <v>742.2</v>
      </c>
      <c r="F23" s="25">
        <f>378.2+0.1</f>
        <v>378.3</v>
      </c>
    </row>
    <row r="24" spans="1:6" ht="18.75">
      <c r="A24" s="26" t="s">
        <v>50</v>
      </c>
      <c r="B24" s="27" t="s">
        <v>47</v>
      </c>
      <c r="C24" s="27"/>
      <c r="D24" s="28">
        <f>D25</f>
        <v>346.4</v>
      </c>
      <c r="E24" s="28">
        <f>E25</f>
        <v>380.3</v>
      </c>
      <c r="F24" s="28">
        <f>F25</f>
        <v>414.8</v>
      </c>
    </row>
    <row r="25" spans="1:6" ht="31.5" customHeight="1">
      <c r="A25" s="8" t="s">
        <v>49</v>
      </c>
      <c r="B25" s="9"/>
      <c r="C25" s="10" t="s">
        <v>48</v>
      </c>
      <c r="D25" s="11">
        <v>346.4</v>
      </c>
      <c r="E25" s="11">
        <v>380.3</v>
      </c>
      <c r="F25" s="11">
        <v>414.8</v>
      </c>
    </row>
    <row r="26" spans="1:6" ht="37.5">
      <c r="A26" s="26" t="s">
        <v>11</v>
      </c>
      <c r="B26" s="27" t="s">
        <v>12</v>
      </c>
      <c r="C26" s="27"/>
      <c r="D26" s="28">
        <f>SUM(D27:D28)</f>
        <v>20</v>
      </c>
      <c r="E26" s="28">
        <f>SUM(E27:E28)</f>
        <v>125</v>
      </c>
      <c r="F26" s="28">
        <f>SUM(F27:F28)</f>
        <v>135</v>
      </c>
    </row>
    <row r="27" spans="1:6" ht="37.5">
      <c r="A27" s="8" t="s">
        <v>58</v>
      </c>
      <c r="B27" s="9"/>
      <c r="C27" s="10" t="s">
        <v>55</v>
      </c>
      <c r="D27" s="11">
        <v>15</v>
      </c>
      <c r="E27" s="11">
        <v>120</v>
      </c>
      <c r="F27" s="11">
        <v>130</v>
      </c>
    </row>
    <row r="28" spans="1:6" ht="37.5">
      <c r="A28" s="29" t="s">
        <v>52</v>
      </c>
      <c r="B28" s="9"/>
      <c r="C28" s="10" t="s">
        <v>51</v>
      </c>
      <c r="D28" s="11">
        <v>5</v>
      </c>
      <c r="E28" s="11">
        <v>5</v>
      </c>
      <c r="F28" s="11">
        <v>5</v>
      </c>
    </row>
    <row r="29" spans="1:6" ht="18.75">
      <c r="A29" s="26" t="s">
        <v>13</v>
      </c>
      <c r="B29" s="27" t="s">
        <v>14</v>
      </c>
      <c r="C29" s="27"/>
      <c r="D29" s="28">
        <f>SUM(D30:D31)</f>
        <v>7296.400000000001</v>
      </c>
      <c r="E29" s="28">
        <f>SUM(E30:E31)</f>
        <v>2759.6</v>
      </c>
      <c r="F29" s="28">
        <f>SUM(F30:F31)</f>
        <v>5394.5</v>
      </c>
    </row>
    <row r="30" spans="1:6" ht="18.75">
      <c r="A30" s="8" t="s">
        <v>15</v>
      </c>
      <c r="B30" s="9"/>
      <c r="C30" s="10" t="s">
        <v>16</v>
      </c>
      <c r="D30" s="11">
        <f>6766.3+314.1</f>
        <v>7080.400000000001</v>
      </c>
      <c r="E30" s="11">
        <v>2666.6</v>
      </c>
      <c r="F30" s="11">
        <v>5301.5</v>
      </c>
    </row>
    <row r="31" spans="1:6" ht="18.75">
      <c r="A31" s="29" t="s">
        <v>54</v>
      </c>
      <c r="B31" s="30"/>
      <c r="C31" s="31" t="s">
        <v>53</v>
      </c>
      <c r="D31" s="32">
        <v>216</v>
      </c>
      <c r="E31" s="32">
        <v>93</v>
      </c>
      <c r="F31" s="32">
        <v>93</v>
      </c>
    </row>
    <row r="32" spans="1:6" ht="18.75">
      <c r="A32" s="26" t="s">
        <v>17</v>
      </c>
      <c r="B32" s="27" t="s">
        <v>18</v>
      </c>
      <c r="C32" s="33"/>
      <c r="D32" s="28">
        <f>SUM(D33:D35)</f>
        <v>16200.3</v>
      </c>
      <c r="E32" s="28">
        <f>SUM(E33:E35)</f>
        <v>2187</v>
      </c>
      <c r="F32" s="28">
        <f>SUM(F33:F35)</f>
        <v>2997.4</v>
      </c>
    </row>
    <row r="33" spans="1:6" ht="18.75">
      <c r="A33" s="29" t="s">
        <v>19</v>
      </c>
      <c r="B33" s="30"/>
      <c r="C33" s="31" t="s">
        <v>20</v>
      </c>
      <c r="D33" s="32">
        <f>5699.4+599+600</f>
        <v>6898.4</v>
      </c>
      <c r="E33" s="32">
        <v>0</v>
      </c>
      <c r="F33" s="32">
        <v>0</v>
      </c>
    </row>
    <row r="34" spans="1:6" ht="24" customHeight="1">
      <c r="A34" s="8" t="s">
        <v>21</v>
      </c>
      <c r="B34" s="9"/>
      <c r="C34" s="10" t="s">
        <v>22</v>
      </c>
      <c r="D34" s="11">
        <f>2238.5+0.1+68.7</f>
        <v>2307.2999999999997</v>
      </c>
      <c r="E34" s="11">
        <v>1523.8</v>
      </c>
      <c r="F34" s="11">
        <f>2158.4-0.1</f>
        <v>2158.3</v>
      </c>
    </row>
    <row r="35" spans="1:6" ht="24" customHeight="1">
      <c r="A35" s="8" t="s">
        <v>41</v>
      </c>
      <c r="B35" s="9"/>
      <c r="C35" s="10" t="s">
        <v>40</v>
      </c>
      <c r="D35" s="11">
        <f>6864.6+130</f>
        <v>6994.6</v>
      </c>
      <c r="E35" s="11">
        <v>663.2</v>
      </c>
      <c r="F35" s="11">
        <v>839.1</v>
      </c>
    </row>
    <row r="36" spans="1:6" ht="18.75">
      <c r="A36" s="26" t="s">
        <v>23</v>
      </c>
      <c r="B36" s="27" t="s">
        <v>24</v>
      </c>
      <c r="C36" s="27"/>
      <c r="D36" s="28">
        <f>SUM(D37:D37)</f>
        <v>26629</v>
      </c>
      <c r="E36" s="28">
        <f>SUM(E37:E37)</f>
        <v>35731.6</v>
      </c>
      <c r="F36" s="28">
        <f>SUM(F37:F37)</f>
        <v>9425.6</v>
      </c>
    </row>
    <row r="37" spans="1:6" ht="18.75">
      <c r="A37" s="34" t="s">
        <v>25</v>
      </c>
      <c r="B37" s="35"/>
      <c r="C37" s="35" t="s">
        <v>26</v>
      </c>
      <c r="D37" s="36">
        <f>25349.8+1279.2</f>
        <v>26629</v>
      </c>
      <c r="E37" s="36">
        <v>35731.6</v>
      </c>
      <c r="F37" s="36">
        <v>9425.6</v>
      </c>
    </row>
    <row r="38" spans="1:6" ht="18.75">
      <c r="A38" s="26" t="s">
        <v>27</v>
      </c>
      <c r="B38" s="27" t="s">
        <v>28</v>
      </c>
      <c r="C38" s="33"/>
      <c r="D38" s="28">
        <f>SUM(D39:D39)</f>
        <v>495.9</v>
      </c>
      <c r="E38" s="28">
        <f>SUM(E39:E39)</f>
        <v>515.8</v>
      </c>
      <c r="F38" s="28">
        <f>SUM(F39:F39)</f>
        <v>536.4</v>
      </c>
    </row>
    <row r="39" spans="1:6" ht="18.75">
      <c r="A39" s="34" t="s">
        <v>29</v>
      </c>
      <c r="B39" s="35"/>
      <c r="C39" s="35" t="s">
        <v>30</v>
      </c>
      <c r="D39" s="36">
        <v>495.9</v>
      </c>
      <c r="E39" s="36">
        <v>515.8</v>
      </c>
      <c r="F39" s="36">
        <v>536.4</v>
      </c>
    </row>
    <row r="40" spans="1:6" ht="18.75">
      <c r="A40" s="26" t="s">
        <v>66</v>
      </c>
      <c r="B40" s="37" t="s">
        <v>68</v>
      </c>
      <c r="C40" s="38"/>
      <c r="D40" s="39">
        <f>D42+D41</f>
        <v>1484.3</v>
      </c>
      <c r="E40" s="39">
        <f>E42</f>
        <v>0</v>
      </c>
      <c r="F40" s="39">
        <f>F42</f>
        <v>0</v>
      </c>
    </row>
    <row r="41" spans="1:6" ht="18.75">
      <c r="A41" s="40" t="s">
        <v>75</v>
      </c>
      <c r="B41" s="38"/>
      <c r="C41" s="38" t="s">
        <v>74</v>
      </c>
      <c r="D41" s="41">
        <v>22.7</v>
      </c>
      <c r="E41" s="41">
        <v>0</v>
      </c>
      <c r="F41" s="41">
        <v>0</v>
      </c>
    </row>
    <row r="42" spans="1:6" ht="18.75">
      <c r="A42" s="40" t="s">
        <v>67</v>
      </c>
      <c r="B42" s="38"/>
      <c r="C42" s="38" t="s">
        <v>69</v>
      </c>
      <c r="D42" s="41">
        <v>1461.6</v>
      </c>
      <c r="E42" s="41">
        <v>0</v>
      </c>
      <c r="F42" s="41">
        <v>0</v>
      </c>
    </row>
    <row r="43" spans="1:6" ht="18.75">
      <c r="A43" s="42" t="s">
        <v>31</v>
      </c>
      <c r="B43" s="27" t="s">
        <v>32</v>
      </c>
      <c r="C43" s="33"/>
      <c r="D43" s="28">
        <f>D44</f>
        <v>66.7</v>
      </c>
      <c r="E43" s="28">
        <f>E44</f>
        <v>50</v>
      </c>
      <c r="F43" s="28">
        <f>F44</f>
        <v>50</v>
      </c>
    </row>
    <row r="44" spans="1:6" ht="39" customHeight="1" thickBot="1">
      <c r="A44" s="43" t="s">
        <v>33</v>
      </c>
      <c r="B44" s="30"/>
      <c r="C44" s="31" t="s">
        <v>34</v>
      </c>
      <c r="D44" s="32">
        <f>50+16.7</f>
        <v>66.7</v>
      </c>
      <c r="E44" s="32">
        <v>50</v>
      </c>
      <c r="F44" s="32">
        <v>50</v>
      </c>
    </row>
    <row r="45" spans="1:6" ht="35.25" customHeight="1" thickBot="1">
      <c r="A45" s="44" t="s">
        <v>35</v>
      </c>
      <c r="B45" s="45"/>
      <c r="C45" s="45"/>
      <c r="D45" s="46">
        <f>D16+D26+D29+D32+D36+D38+D43+D24+D40</f>
        <v>67924.9</v>
      </c>
      <c r="E45" s="46">
        <f>E16+E26+E29+E32+E36+E38+E43+E24+E40</f>
        <v>57183.100000000006</v>
      </c>
      <c r="F45" s="46">
        <f>F16+F26+F29+F32+F36+F38+F43+F24+F40</f>
        <v>34666.700000000004</v>
      </c>
    </row>
  </sheetData>
  <sheetProtection/>
  <autoFilter ref="A15:F45"/>
  <mergeCells count="12">
    <mergeCell ref="C7:F7"/>
    <mergeCell ref="C8:F8"/>
    <mergeCell ref="A10:F10"/>
    <mergeCell ref="A11:F11"/>
    <mergeCell ref="A12:F12"/>
    <mergeCell ref="A13:F13"/>
    <mergeCell ref="A1:F1"/>
    <mergeCell ref="A2:F2"/>
    <mergeCell ref="A3:F3"/>
    <mergeCell ref="A4:F4"/>
    <mergeCell ref="A5:F5"/>
    <mergeCell ref="A6:F6"/>
  </mergeCells>
  <printOptions horizontalCentered="1"/>
  <pageMargins left="1.1023622047244095" right="0.9055118110236221" top="0.7874015748031497" bottom="0.7874015748031497" header="0.5118110236220472" footer="0.5118110236220472"/>
  <pageSetup firstPageNumber="178" useFirstPageNumber="1" fitToHeight="1" fitToWidth="1" horizontalDpi="600" verticalDpi="600" orientation="portrait" paperSize="9" scale="50" r:id="rId1"/>
  <headerFooter alignWithMargins="0">
    <oddHeader>&amp;C&amp;16&amp;P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2024-05-30T09:01:16Z</cp:lastPrinted>
  <dcterms:created xsi:type="dcterms:W3CDTF">2015-02-17T06:06:32Z</dcterms:created>
  <dcterms:modified xsi:type="dcterms:W3CDTF">2024-05-30T15:18:08Z</dcterms:modified>
  <cp:category/>
  <cp:version/>
  <cp:contentType/>
  <cp:contentStatus/>
</cp:coreProperties>
</file>