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0" yWindow="32760" windowWidth="25440" windowHeight="10725" activeTab="0"/>
  </bookViews>
  <sheets>
    <sheet name="Приложение 2" sheetId="1" r:id="rId1"/>
  </sheets>
  <definedNames>
    <definedName name="_xlnm._FilterDatabase" localSheetId="0" hidden="1">'Приложение 2'!$A$15:$G$217</definedName>
    <definedName name="_xlnm.Print_Titles" localSheetId="0">'Приложение 2'!$15:$16</definedName>
    <definedName name="_xlnm.Print_Area" localSheetId="0">'Приложение 2'!$A$1:$G$216</definedName>
  </definedNames>
  <calcPr fullCalcOnLoad="1"/>
</workbook>
</file>

<file path=xl/sharedStrings.xml><?xml version="1.0" encoding="utf-8"?>
<sst xmlns="http://schemas.openxmlformats.org/spreadsheetml/2006/main" count="568" uniqueCount="245">
  <si>
    <t>0103</t>
  </si>
  <si>
    <t>0104</t>
  </si>
  <si>
    <t>Другие общегосударственные вопросы</t>
  </si>
  <si>
    <t>Жилищное хозяйство</t>
  </si>
  <si>
    <t>0501</t>
  </si>
  <si>
    <t>Коммунальное хозяйство</t>
  </si>
  <si>
    <t>0502</t>
  </si>
  <si>
    <t>0801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</si>
  <si>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</si>
  <si>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</si>
  <si>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</si>
  <si>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>0503</t>
  </si>
  <si>
    <t>Благоустройство</t>
  </si>
  <si>
    <t>Наименование</t>
  </si>
  <si>
    <t/>
  </si>
  <si>
    <t>Культура</t>
  </si>
  <si>
    <t>ВСЕГО</t>
  </si>
  <si>
    <t>ЦСР</t>
  </si>
  <si>
    <t>ВР</t>
  </si>
  <si>
    <t>Пенсионное обеспечение</t>
  </si>
  <si>
    <t>1001</t>
  </si>
  <si>
    <t>УТВЕРЖДЕНО</t>
  </si>
  <si>
    <t>0113</t>
  </si>
  <si>
    <t>Обслуживание внутреннего государственного и муниципального долга</t>
  </si>
  <si>
    <t>1301</t>
  </si>
  <si>
    <t>0106</t>
  </si>
  <si>
    <t>Дорожное хозяйство (дорожные фонды)</t>
  </si>
  <si>
    <t>0409</t>
  </si>
  <si>
    <t>Резервные фонды</t>
  </si>
  <si>
    <t>Обеспечение деятельности органов местного самоуправления</t>
  </si>
  <si>
    <t>Обеспечение деятельности аппаратов органов местного самоуправления</t>
  </si>
  <si>
    <t>Непрограммные расходы</t>
  </si>
  <si>
    <t>Обеспечение деятельности высшего должностного лица муниципального образования</t>
  </si>
  <si>
    <t>0102</t>
  </si>
  <si>
    <t>решением  совета депутатов</t>
  </si>
  <si>
    <t>муниципального образования</t>
  </si>
  <si>
    <t xml:space="preserve"> Шумское сельское поселение</t>
  </si>
  <si>
    <t xml:space="preserve"> Ленинградской области</t>
  </si>
  <si>
    <t>Кировского муниципального района</t>
  </si>
  <si>
    <t>67 0 00 00000</t>
  </si>
  <si>
    <t>67 1 09 00000</t>
  </si>
  <si>
    <t>67 4 09 00000</t>
  </si>
  <si>
    <t>98 9 00 00000</t>
  </si>
  <si>
    <t>98 9 09 00000</t>
  </si>
  <si>
    <t>Непрограммные расходы органов местного самоуправления</t>
  </si>
  <si>
    <t xml:space="preserve">Осуществление передаваемых полномочий поселений контрольно-счетных органов поселений по осуществлению внешнего муниципального финансового контроля </t>
  </si>
  <si>
    <t>98 9 09 96090</t>
  </si>
  <si>
    <t>98 9 09 96010</t>
  </si>
  <si>
    <t xml:space="preserve">Осуществление части полномочий поселений по владению, пользованию и распоряжению имуществом </t>
  </si>
  <si>
    <t>98 9 09 96030</t>
  </si>
  <si>
    <t>Резервный фонд администрации муниципального образования</t>
  </si>
  <si>
    <t>98 9 09 10050</t>
  </si>
  <si>
    <t xml:space="preserve">Расчеты за услуги по начислению и сбору платы за найм </t>
  </si>
  <si>
    <t>98 9 09 10100</t>
  </si>
  <si>
    <t xml:space="preserve">Расходы на уличное освещение </t>
  </si>
  <si>
    <t>Доплаты к пенсиям муниципальных служащих</t>
  </si>
  <si>
    <t>98 9 09 03080</t>
  </si>
  <si>
    <t xml:space="preserve">Процентные платежи по муниципальному долгу </t>
  </si>
  <si>
    <t>98 9 09 10010</t>
  </si>
  <si>
    <t>64 0 00 00000</t>
  </si>
  <si>
    <t xml:space="preserve">Подпрограмма "Развитие сети автомобильных дорог общего пользования местного значения в границах населённых пунктов МО Шумского сельского поселения" </t>
  </si>
  <si>
    <t>Основное мероприятие "Капитальный ремонт и ремонт автомобильных дорог местного значения"</t>
  </si>
  <si>
    <t>40 0 00 00000</t>
  </si>
  <si>
    <t>72 0 00 00000</t>
  </si>
  <si>
    <t>5А 0 00 00000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</si>
  <si>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</si>
  <si>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Инвентаризация и паспортизация муниципальных автомобильных дорог местного значения</t>
  </si>
  <si>
    <t>98 9 09 51180</t>
  </si>
  <si>
    <t>0203</t>
  </si>
  <si>
    <t>Мобилизационная и вневойсковая подготовка</t>
  </si>
  <si>
    <t xml:space="preserve">Осуществление части полномочий поселений по формированию, утверждению, исполнению бюджета </t>
  </si>
  <si>
    <t>Организация благоустройства территории поселения (за исключением осуществления дорожной деятельности, капитального ремонта (ремонта) дворовых территорий и проездов к ним)</t>
  </si>
  <si>
    <t>3C 0 00 00000</t>
  </si>
  <si>
    <t>0314</t>
  </si>
  <si>
    <t>Другие вопросы в области национальной безопасности и правоохранительной деятельности</t>
  </si>
  <si>
    <t xml:space="preserve">Обеспечение выполнения органами местного самоуправления отдельных государственных полномочий Ленинградской области </t>
  </si>
  <si>
    <t>67 9 09 00000</t>
  </si>
  <si>
    <t>67 9 09 71340</t>
  </si>
  <si>
    <t>Муниципальная программа "Развитие и поддержка малого и среднего предпринимательства в муниципальном образовании Шумское сельское поселение Кировского муниципального района Ленинградской области"</t>
  </si>
  <si>
    <t>4Л 0 00 00000</t>
  </si>
  <si>
    <t>Другие вопросы в области национальной экономики</t>
  </si>
  <si>
    <t>0412</t>
  </si>
  <si>
    <t>98 9 09 10310</t>
  </si>
  <si>
    <t>Организация аренды объектов движимого и недвижимого имущества, организация учета муниципального имущества и ведение реестра муниципальной собственности</t>
  </si>
  <si>
    <t>5Г 0 00 00000</t>
  </si>
  <si>
    <t>0310</t>
  </si>
  <si>
    <t>Мероприятия по изготовлению, получению заключения по ПСД, осуществление технадзора по ремонту дорог</t>
  </si>
  <si>
    <t>Обеспечение деятельности представительных органов муниципальных образований</t>
  </si>
  <si>
    <t>67 3 09 00000</t>
  </si>
  <si>
    <t>5N 0 00 00000</t>
  </si>
  <si>
    <t>98 9 09 10350</t>
  </si>
  <si>
    <t>Мероприятия по землеустройству и землепользованию</t>
  </si>
  <si>
    <t>98 9 09 15380</t>
  </si>
  <si>
    <t>Мероприятия по обслуживанию и текущему ремонту газораспределительной сети</t>
  </si>
  <si>
    <t>Реализация областного закона от 28 декабря 2018 года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</si>
  <si>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200</t>
  </si>
  <si>
    <t>100</t>
  </si>
  <si>
    <t>800</t>
  </si>
  <si>
    <t>300</t>
  </si>
  <si>
    <t>700</t>
  </si>
  <si>
    <t>500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</si>
  <si>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</si>
  <si>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</si>
  <si>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Иные бюджетные ассигнования</t>
  </si>
  <si>
    <t>Обслуживание государственного (муниципального) долга</t>
  </si>
  <si>
    <t>Социальное обеспечение и иные выплаты населению</t>
  </si>
  <si>
    <t>Закупка товаров, работ и услуг для обеспечения государственных (муниципальных) нужд</t>
  </si>
  <si>
    <t>Рп ПР</t>
  </si>
  <si>
    <t>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</si>
  <si>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Защита населения и территории от чрезвычайных ситуаций природного и техногенного характера, пожарная безопасность</t>
  </si>
  <si>
    <t>Муниципальная программа "Совершенствование и развитие автомобильных дорог муниципального образования Шумское сельское поселение Кировского муниципального района Ленинградской области"</t>
  </si>
  <si>
    <t>Организация сбора и вывоза бытовых отходов и мусора</t>
  </si>
  <si>
    <t>Создание резервов материальных средств для ликвидации чрезвычайных ситуаций</t>
  </si>
  <si>
    <t>Предоставление субсидий бюджетным, автономным учреждениям и иным некоммерческим организациям</t>
  </si>
  <si>
    <t>(Приложение 2)</t>
  </si>
  <si>
    <t xml:space="preserve"> 2024 год 
сумма
(тысяч рублей)</t>
  </si>
  <si>
    <t>Сфера административных правоотношений</t>
  </si>
  <si>
    <t>67 4 09 00150</t>
  </si>
  <si>
    <t>Исполнение функций органов местного самоуправления</t>
  </si>
  <si>
    <t>5Г 4 00 00000</t>
  </si>
  <si>
    <t>5Г 4 01 00000</t>
  </si>
  <si>
    <t>5Г 4 01 13760</t>
  </si>
  <si>
    <t>Муниципальная программа "Обеспечение безопасности жизнедеятельности населения на территории муниципального образования Шумское сельское поселение Кировского муниципального района Ленинградской области"</t>
  </si>
  <si>
    <t>Комплексы процессных мероприятий</t>
  </si>
  <si>
    <t>Комплекс процессных мероприятий "Мероприятия по ликвидации чрезвычайных ситуаций"</t>
  </si>
  <si>
    <t>5Г 4 02 00000</t>
  </si>
  <si>
    <t>5Г 4 02 13740</t>
  </si>
  <si>
    <t>Комплекс процессных мероприятий "Мероприятия по обеспечению пожарной безопасности "</t>
  </si>
  <si>
    <t>Организация и осуществление мероприятий по содержанию пожарных водоемов</t>
  </si>
  <si>
    <t>3C 4 00 00000</t>
  </si>
  <si>
    <t>3C 4 01 00000</t>
  </si>
  <si>
    <t>3C 4 01 13800</t>
  </si>
  <si>
    <t>Муниципальная программа "Противодействие экстремизму и профилактика терроризма на территории  Шумское сельское поселение муниципального образования Кировский муниципальный район Ленинградской области"</t>
  </si>
  <si>
    <t>Комплекс процессных мероприятий "Мероприятия направленные на информирование населения по вопросам противодействия терроризму"</t>
  </si>
  <si>
    <t>Приобретение памяток, буклетов о правилах поведения при возможности возникновения террористического акта и экстремисткой деятельности и их обнародование путем размещения на информационных стендах</t>
  </si>
  <si>
    <t>5А 4 00 00000</t>
  </si>
  <si>
    <t>5А 4 01 00000</t>
  </si>
  <si>
    <t>5А 4  01 S4660</t>
  </si>
  <si>
    <t>5А 4 01 S4660</t>
  </si>
  <si>
    <t>Муниципальная программа "Развитие части территории муниципального образования  Шумское  сельское поселение Кировского муниципального района Ленинградской области, являющейся административным центром"</t>
  </si>
  <si>
    <t>Комплекс процессных мероприятий  "Комплексное развитие территории муниципального образования Шумское сельское поселение Кировского муниципального района Ленинградской области"</t>
  </si>
  <si>
    <t>5N 4 00 00000</t>
  </si>
  <si>
    <t>5N 4 01 00000</t>
  </si>
  <si>
    <t>5N 4 01 S4770</t>
  </si>
  <si>
    <t>Муниципальная программа "Развитие части территории муниципального образования Шумское сельское поселение Кировского муниципального района Ленинградской области"</t>
  </si>
  <si>
    <t>64 4 00 00000</t>
  </si>
  <si>
    <t>64 4 01 00000</t>
  </si>
  <si>
    <t>64 4 01 14780</t>
  </si>
  <si>
    <t>64 4 01 14800</t>
  </si>
  <si>
    <t>64 4 02 00000</t>
  </si>
  <si>
    <t>64 4 02 14760</t>
  </si>
  <si>
    <t>Ремонт автомобильных дорог общего пользования местного значения</t>
  </si>
  <si>
    <t>Комплекс процессных мероприятий "Оценка и прогноз состояния дорог и дорожных сооружений в процессе дальнейшей эксплуатации"</t>
  </si>
  <si>
    <t>4Л 4 00 00000</t>
  </si>
  <si>
    <t>4Л 4 01 00000</t>
  </si>
  <si>
    <t>4Л 4 01 06820</t>
  </si>
  <si>
    <t>Комплекс процессных мероприятий "Обеспечение информационной поддержки малого и среднего предпринимательства"</t>
  </si>
  <si>
    <t xml:space="preserve">Субсидии организациям, образующим инфраструктуру поддержки субъектов малого и среднего предпринимательства, для возмещения затрат, связанных с оказанием безвозмездных информационных, консультационных  услуг в сфере предпринимательской деятельности </t>
  </si>
  <si>
    <t>98 9 09 15460</t>
  </si>
  <si>
    <t>Взнос на капитальный ремонт общего имущества в многоквартирном доме на территории муниципального образования</t>
  </si>
  <si>
    <t>72 4 00 00000</t>
  </si>
  <si>
    <t>74 0 01 00000</t>
  </si>
  <si>
    <t>72 4 01 14670</t>
  </si>
  <si>
    <t xml:space="preserve">Муниципальная программа "Борьба с борщевиком Сосновского на территории муниципального образования Шумское сельское поселение Кировского муниципального района Ленинградской области" </t>
  </si>
  <si>
    <t>Комплекс процессных мероприятий "Мероприятия по борьбе с борщевиком Сосновского"</t>
  </si>
  <si>
    <t xml:space="preserve">Мероприятия по уничтожению борщевика Сосновского химическими методами </t>
  </si>
  <si>
    <t>7L 0 00 00000</t>
  </si>
  <si>
    <t>7L 4 00 00000</t>
  </si>
  <si>
    <t>7L 4 01 15310</t>
  </si>
  <si>
    <t>7L 4 01 15350</t>
  </si>
  <si>
    <t>7L 4 01 15360</t>
  </si>
  <si>
    <t>Муниципальная программа "Благоустройство территории муниципального образования Шумское сельское поселение Кировского муниципального района Ленинградской области"</t>
  </si>
  <si>
    <t>Комплекс процессных мероприятий "Организация благоустройства на территории поселения"</t>
  </si>
  <si>
    <t>7L 4  01 00000</t>
  </si>
  <si>
    <t>67 1 09 00150</t>
  </si>
  <si>
    <t>67 3 09 00150</t>
  </si>
  <si>
    <t>40 4 00 00000</t>
  </si>
  <si>
    <t>40 4 01 00000</t>
  </si>
  <si>
    <t>40 4 01 00160</t>
  </si>
  <si>
    <t>40 4 01 S0360</t>
  </si>
  <si>
    <t>Муниципальная программа "Развитие культуры в муниципальном образовании Шумское сельское поселение Кировского муниципального района Ленинградской области"</t>
  </si>
  <si>
    <t>Комплекс процессных мероприятий "Развитие культуры и модернизация учреждений культуры"</t>
  </si>
  <si>
    <t>Обеспечение деятельности (услуги, работы) муниципальных учреждений</t>
  </si>
  <si>
    <t xml:space="preserve"> 2025 год 
сумма
(тысяч рублей)</t>
  </si>
  <si>
    <t>Мероприятия по капитальному ремонту объектов</t>
  </si>
  <si>
    <t xml:space="preserve"> 2026 год 
сумма
(тысяч рублей)</t>
  </si>
  <si>
    <t>Распределение бюджетных ассигнований по целевым статьям (муниципальным программам и непрограммным направлениям деятельности), группам  видов расходов классификации расходов бюджетов, а также по разделам и подразделам классификации расходов бюджета МО Шумское сельское поселение на 2024 год и плановый период 2025 и 2026 годов</t>
  </si>
  <si>
    <t>40 7 01 S0670</t>
  </si>
  <si>
    <t>40 7 01 00000</t>
  </si>
  <si>
    <t>40 7 00 00000</t>
  </si>
  <si>
    <t>Отраслевые проекты</t>
  </si>
  <si>
    <t>Отраслевой проект "Современный облик сельских территорий"</t>
  </si>
  <si>
    <t>7L 4 01 15340</t>
  </si>
  <si>
    <t>Организация и содержание мест захоронения</t>
  </si>
  <si>
    <t>Мероприятия, направленные на поддержку развития объектов общественной инфраструктуры, обеспечение устойчивого функционирования объектов социальной сферы, мероприятий по благоустройству территорий городских и сельских поселений Кировского муниципального района Ленинградской области</t>
  </si>
  <si>
    <t>7L 4 01 95040</t>
  </si>
  <si>
    <t>Муниципальная программа "Переселение граждан из аварийного жилищного фонда на территории муниципального образования Шумское сельское поселение Кировского муниципального района Ленинградской области"</t>
  </si>
  <si>
    <t>400</t>
  </si>
  <si>
    <t>Содержание автомобильных дорог местного значения и искусственных сооружений на них</t>
  </si>
  <si>
    <t>98 9 09 14190</t>
  </si>
  <si>
    <t>Строительство футбольного поля с искусственным покрытием в с.Шум</t>
  </si>
  <si>
    <t>Капитальные вложения в объекты государственной (муниципальной) собственности</t>
  </si>
  <si>
    <t>5А 7 01 80190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</si>
  <si>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</si>
  <si>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</si>
  <si>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Специальные расходы</t>
  </si>
  <si>
    <t>98 9 09 10200</t>
  </si>
  <si>
    <t>0107</t>
  </si>
  <si>
    <t>Реализация областного закона от 15 января 2018 года № 3-оз «О содействии участию населения в осуществлении местного самоуправления в иных формах на территориях административных центров и городских поселков муниципальных образований Ленинградской области»</t>
  </si>
  <si>
    <t>5А 7 00 00000</t>
  </si>
  <si>
    <t>5А 7  01 00000</t>
  </si>
  <si>
    <t>Массовый  спорт</t>
  </si>
  <si>
    <t>Отраслевой проект "Улучшение жилищных условий и обеспечение жильем отдельных категорий граждан"</t>
  </si>
  <si>
    <t>Переселение граждан из аварийного жилищного фонда</t>
  </si>
  <si>
    <t>88 0 00 00000</t>
  </si>
  <si>
    <t>88 7 00 00000</t>
  </si>
  <si>
    <t>88 7 01 00000</t>
  </si>
  <si>
    <t>88 7 01 80250</t>
  </si>
  <si>
    <t>Осуществление первичного воинского учета органами местного самоуправления поселений, муниципальных и городских округов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</si>
  <si>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</si>
  <si>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>Функционирование Правительства Российской Федерации, высших исполнительных органовсубъектов Российской Федерации, местных администраций</t>
  </si>
  <si>
    <t>Функционирование высшего должностного лица субъекта Российской Федерации и муниципального образования</t>
  </si>
  <si>
    <t xml:space="preserve">Осуществление полномочий Кировского района на мероприятия по содержанию автомобильных дорог </t>
  </si>
  <si>
    <t>98 9 09 95010</t>
  </si>
  <si>
    <t xml:space="preserve">от "15" декабря  2023 г. №44 </t>
  </si>
  <si>
    <t>(в редакции решения совета депутатов</t>
  </si>
  <si>
    <t>64 7 00 00000</t>
  </si>
  <si>
    <t>64 7 01 00000</t>
  </si>
  <si>
    <t>64 7 01 S4200</t>
  </si>
  <si>
    <t>Отраслевой проект "Развитие и приведение в нормативное состояние автомобильных дорог общего пользования"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</si>
  <si>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</t>
  </si>
  <si>
    <t>98 9 09 15000</t>
  </si>
  <si>
    <t>Мероприятия в области жилищное хозяйства</t>
  </si>
  <si>
    <t>98 9 09 15500</t>
  </si>
  <si>
    <t>Мероприятия в области коммунального хозяйства</t>
  </si>
  <si>
    <t>98 9 09 10800</t>
  </si>
  <si>
    <t>Физическая культура</t>
  </si>
  <si>
    <t>Организация и проведение мероприятий в области спорта и физической культуры</t>
  </si>
  <si>
    <t>98 9 09 16370</t>
  </si>
  <si>
    <t>Приобретение в лизинг коммунальной техники</t>
  </si>
  <si>
    <t>98 9 09 15010</t>
  </si>
  <si>
    <t>Капитальный ремонт (ремонт) муниципального жилищного фонда</t>
  </si>
  <si>
    <t>98 9 09 16270</t>
  </si>
  <si>
    <t>Составление смет, проведение экспертиз и осуществление технического надзора</t>
  </si>
  <si>
    <t>от "05" июля 2024г №37)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</si>
</sst>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#,##0.0"/>
    <numFmt numFmtId="175" formatCode="0.0"/>
    <numFmt numFmtId="176" formatCode="#,##0&quot; -&quot;"/>
    <numFmt numFmtId="177" formatCode="0.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000000"/>
    <numFmt numFmtId="183" formatCode="0000"/>
    <numFmt numFmtId="184" formatCode="000"/>
    <numFmt numFmtId="185" formatCode="#,##0.0_р_."/>
    <numFmt numFmtId="186" formatCode="#,##0_р_."/>
    <numFmt numFmtId="187" formatCode="#,##0.000"/>
    <numFmt numFmtId="188" formatCode="#,##0.00&quot;р.&quot;"/>
    <numFmt numFmtId="189" formatCode="_-* #,##0.0_р_._-;\-* #,##0.0_р_._-;_-* &quot;-&quot;??_р_._-;_-@_-"/>
  </numFmts>
  <fonts count="5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Arial Cyr"/>
      <family val="0"/>
    </font>
    <font>
      <sz val="12"/>
      <name val="Arial Cyr"/>
      <family val="0"/>
    </font>
    <font>
      <i/>
      <sz val="12"/>
      <name val="Arial Cyr"/>
      <family val="0"/>
    </font>
    <font>
      <b/>
      <i/>
      <sz val="12"/>
      <name val="Arial Cyr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double">
        <color indexed="8"/>
      </right>
      <top style="double">
        <color indexed="8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/>
    </border>
    <border>
      <left style="double"/>
      <right style="double"/>
      <top style="double"/>
      <bottom/>
    </border>
    <border>
      <left style="thin"/>
      <right style="thin"/>
      <top>
        <color indexed="63"/>
      </top>
      <bottom style="double"/>
    </border>
    <border>
      <left style="double">
        <color indexed="8"/>
      </left>
      <right style="double">
        <color indexed="8"/>
      </right>
      <top style="thin">
        <color indexed="8"/>
      </top>
      <bottom style="double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 style="hair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thin"/>
      <bottom style="thin"/>
    </border>
    <border>
      <left style="medium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>
        <color indexed="8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medium"/>
      <right style="hair"/>
      <top style="thin"/>
      <bottom style="hair"/>
    </border>
    <border>
      <left style="medium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 style="thin">
        <color indexed="8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175" fontId="0" fillId="33" borderId="0" xfId="0" applyNumberForma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1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"/>
    </xf>
    <xf numFmtId="174" fontId="4" fillId="0" borderId="17" xfId="0" applyNumberFormat="1" applyFont="1" applyFill="1" applyBorder="1" applyAlignment="1">
      <alignment horizontal="right"/>
    </xf>
    <xf numFmtId="0" fontId="7" fillId="0" borderId="18" xfId="0" applyFont="1" applyFill="1" applyBorder="1" applyAlignment="1">
      <alignment horizontal="left" wrapText="1"/>
    </xf>
    <xf numFmtId="0" fontId="4" fillId="0" borderId="19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175" fontId="4" fillId="0" borderId="20" xfId="0" applyNumberFormat="1" applyFont="1" applyFill="1" applyBorder="1" applyAlignment="1">
      <alignment horizontal="right"/>
    </xf>
    <xf numFmtId="0" fontId="7" fillId="0" borderId="21" xfId="0" applyFont="1" applyFill="1" applyBorder="1" applyAlignment="1">
      <alignment horizontal="left" wrapText="1"/>
    </xf>
    <xf numFmtId="0" fontId="7" fillId="0" borderId="19" xfId="0" applyFont="1" applyFill="1" applyBorder="1" applyAlignment="1">
      <alignment horizontal="center"/>
    </xf>
    <xf numFmtId="175" fontId="4" fillId="0" borderId="19" xfId="0" applyNumberFormat="1" applyFont="1" applyFill="1" applyBorder="1" applyAlignment="1">
      <alignment horizontal="right"/>
    </xf>
    <xf numFmtId="0" fontId="7" fillId="0" borderId="22" xfId="0" applyFont="1" applyFill="1" applyBorder="1" applyAlignment="1">
      <alignment horizontal="left" wrapText="1"/>
    </xf>
    <xf numFmtId="175" fontId="7" fillId="0" borderId="19" xfId="0" applyNumberFormat="1" applyFont="1" applyFill="1" applyBorder="1" applyAlignment="1">
      <alignment horizontal="right"/>
    </xf>
    <xf numFmtId="0" fontId="6" fillId="0" borderId="23" xfId="0" applyFont="1" applyFill="1" applyBorder="1" applyAlignment="1">
      <alignment horizontal="left" wrapText="1"/>
    </xf>
    <xf numFmtId="0" fontId="6" fillId="0" borderId="24" xfId="0" applyFont="1" applyFill="1" applyBorder="1" applyAlignment="1">
      <alignment horizontal="center"/>
    </xf>
    <xf numFmtId="175" fontId="6" fillId="0" borderId="24" xfId="0" applyNumberFormat="1" applyFont="1" applyFill="1" applyBorder="1" applyAlignment="1">
      <alignment horizontal="right"/>
    </xf>
    <xf numFmtId="175" fontId="6" fillId="0" borderId="25" xfId="0" applyNumberFormat="1" applyFont="1" applyFill="1" applyBorder="1" applyAlignment="1">
      <alignment horizontal="right"/>
    </xf>
    <xf numFmtId="0" fontId="5" fillId="0" borderId="26" xfId="0" applyFont="1" applyFill="1" applyBorder="1" applyAlignment="1">
      <alignment horizontal="left" wrapText="1"/>
    </xf>
    <xf numFmtId="0" fontId="5" fillId="0" borderId="27" xfId="0" applyFont="1" applyFill="1" applyBorder="1" applyAlignment="1">
      <alignment horizontal="center"/>
    </xf>
    <xf numFmtId="175" fontId="5" fillId="0" borderId="27" xfId="0" applyNumberFormat="1" applyFont="1" applyFill="1" applyBorder="1" applyAlignment="1">
      <alignment horizontal="right"/>
    </xf>
    <xf numFmtId="175" fontId="5" fillId="0" borderId="28" xfId="0" applyNumberFormat="1" applyFont="1" applyFill="1" applyBorder="1" applyAlignment="1">
      <alignment horizontal="right"/>
    </xf>
    <xf numFmtId="0" fontId="5" fillId="0" borderId="29" xfId="0" applyFont="1" applyFill="1" applyBorder="1" applyAlignment="1">
      <alignment horizontal="left" wrapText="1"/>
    </xf>
    <xf numFmtId="0" fontId="5" fillId="0" borderId="30" xfId="0" applyFont="1" applyFill="1" applyBorder="1" applyAlignment="1">
      <alignment horizontal="center"/>
    </xf>
    <xf numFmtId="175" fontId="5" fillId="0" borderId="30" xfId="0" applyNumberFormat="1" applyFont="1" applyFill="1" applyBorder="1" applyAlignment="1">
      <alignment horizontal="right"/>
    </xf>
    <xf numFmtId="175" fontId="5" fillId="0" borderId="31" xfId="0" applyNumberFormat="1" applyFont="1" applyFill="1" applyBorder="1" applyAlignment="1">
      <alignment horizontal="right"/>
    </xf>
    <xf numFmtId="0" fontId="7" fillId="0" borderId="32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/>
    </xf>
    <xf numFmtId="175" fontId="7" fillId="0" borderId="20" xfId="0" applyNumberFormat="1" applyFont="1" applyFill="1" applyBorder="1" applyAlignment="1">
      <alignment horizontal="right"/>
    </xf>
    <xf numFmtId="0" fontId="7" fillId="0" borderId="33" xfId="0" applyFont="1" applyFill="1" applyBorder="1" applyAlignment="1">
      <alignment horizontal="left" wrapText="1"/>
    </xf>
    <xf numFmtId="0" fontId="7" fillId="0" borderId="34" xfId="0" applyFont="1" applyFill="1" applyBorder="1" applyAlignment="1">
      <alignment horizontal="center"/>
    </xf>
    <xf numFmtId="0" fontId="7" fillId="0" borderId="35" xfId="0" applyFont="1" applyFill="1" applyBorder="1" applyAlignment="1">
      <alignment horizontal="center"/>
    </xf>
    <xf numFmtId="0" fontId="7" fillId="0" borderId="36" xfId="0" applyFont="1" applyFill="1" applyBorder="1" applyAlignment="1">
      <alignment horizontal="center"/>
    </xf>
    <xf numFmtId="175" fontId="7" fillId="0" borderId="35" xfId="0" applyNumberFormat="1" applyFont="1" applyFill="1" applyBorder="1" applyAlignment="1">
      <alignment horizontal="right"/>
    </xf>
    <xf numFmtId="0" fontId="6" fillId="0" borderId="37" xfId="0" applyFont="1" applyFill="1" applyBorder="1" applyAlignment="1">
      <alignment horizontal="left" wrapText="1"/>
    </xf>
    <xf numFmtId="0" fontId="5" fillId="0" borderId="38" xfId="0" applyFont="1" applyFill="1" applyBorder="1" applyAlignment="1">
      <alignment horizontal="left" wrapText="1"/>
    </xf>
    <xf numFmtId="0" fontId="5" fillId="0" borderId="35" xfId="0" applyFont="1" applyFill="1" applyBorder="1" applyAlignment="1">
      <alignment horizontal="center"/>
    </xf>
    <xf numFmtId="175" fontId="5" fillId="0" borderId="35" xfId="0" applyNumberFormat="1" applyFont="1" applyFill="1" applyBorder="1" applyAlignment="1">
      <alignment horizontal="right"/>
    </xf>
    <xf numFmtId="175" fontId="5" fillId="0" borderId="39" xfId="0" applyNumberFormat="1" applyFont="1" applyFill="1" applyBorder="1" applyAlignment="1">
      <alignment horizontal="right"/>
    </xf>
    <xf numFmtId="0" fontId="6" fillId="0" borderId="40" xfId="0" applyFont="1" applyFill="1" applyBorder="1" applyAlignment="1">
      <alignment horizontal="left" wrapText="1"/>
    </xf>
    <xf numFmtId="0" fontId="7" fillId="0" borderId="41" xfId="0" applyFont="1" applyFill="1" applyBorder="1" applyAlignment="1">
      <alignment horizontal="left" wrapText="1"/>
    </xf>
    <xf numFmtId="0" fontId="7" fillId="0" borderId="24" xfId="0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175" fontId="4" fillId="0" borderId="36" xfId="0" applyNumberFormat="1" applyFont="1" applyFill="1" applyBorder="1" applyAlignment="1">
      <alignment horizontal="right"/>
    </xf>
    <xf numFmtId="49" fontId="7" fillId="0" borderId="41" xfId="0" applyNumberFormat="1" applyFont="1" applyFill="1" applyBorder="1" applyAlignment="1">
      <alignment horizontal="left" wrapText="1"/>
    </xf>
    <xf numFmtId="175" fontId="7" fillId="0" borderId="24" xfId="0" applyNumberFormat="1" applyFont="1" applyFill="1" applyBorder="1" applyAlignment="1">
      <alignment horizontal="right"/>
    </xf>
    <xf numFmtId="175" fontId="7" fillId="0" borderId="25" xfId="0" applyNumberFormat="1" applyFont="1" applyFill="1" applyBorder="1" applyAlignment="1">
      <alignment horizontal="right"/>
    </xf>
    <xf numFmtId="0" fontId="7" fillId="0" borderId="42" xfId="0" applyFont="1" applyFill="1" applyBorder="1" applyAlignment="1">
      <alignment horizontal="left" wrapText="1"/>
    </xf>
    <xf numFmtId="49" fontId="5" fillId="0" borderId="40" xfId="0" applyNumberFormat="1" applyFont="1" applyFill="1" applyBorder="1" applyAlignment="1">
      <alignment horizontal="left" wrapText="1"/>
    </xf>
    <xf numFmtId="49" fontId="5" fillId="0" borderId="30" xfId="0" applyNumberFormat="1" applyFont="1" applyFill="1" applyBorder="1" applyAlignment="1">
      <alignment horizontal="center" wrapText="1"/>
    </xf>
    <xf numFmtId="0" fontId="4" fillId="0" borderId="24" xfId="0" applyFont="1" applyFill="1" applyBorder="1" applyAlignment="1">
      <alignment horizontal="center"/>
    </xf>
    <xf numFmtId="175" fontId="4" fillId="0" borderId="24" xfId="0" applyNumberFormat="1" applyFont="1" applyFill="1" applyBorder="1" applyAlignment="1">
      <alignment horizontal="right"/>
    </xf>
    <xf numFmtId="0" fontId="5" fillId="0" borderId="43" xfId="0" applyFont="1" applyFill="1" applyBorder="1" applyAlignment="1">
      <alignment horizontal="left" wrapText="1"/>
    </xf>
    <xf numFmtId="0" fontId="6" fillId="0" borderId="27" xfId="0" applyFont="1" applyFill="1" applyBorder="1" applyAlignment="1">
      <alignment horizontal="center"/>
    </xf>
    <xf numFmtId="0" fontId="5" fillId="0" borderId="27" xfId="0" applyFont="1" applyFill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175" fontId="4" fillId="0" borderId="25" xfId="0" applyNumberFormat="1" applyFont="1" applyFill="1" applyBorder="1" applyAlignment="1">
      <alignment horizontal="right"/>
    </xf>
    <xf numFmtId="175" fontId="5" fillId="0" borderId="24" xfId="0" applyNumberFormat="1" applyFont="1" applyFill="1" applyBorder="1" applyAlignment="1">
      <alignment horizontal="right"/>
    </xf>
    <xf numFmtId="175" fontId="5" fillId="0" borderId="25" xfId="0" applyNumberFormat="1" applyFont="1" applyFill="1" applyBorder="1" applyAlignment="1">
      <alignment horizontal="right"/>
    </xf>
    <xf numFmtId="0" fontId="6" fillId="0" borderId="44" xfId="0" applyFont="1" applyFill="1" applyBorder="1" applyAlignment="1">
      <alignment horizontal="left" wrapText="1"/>
    </xf>
    <xf numFmtId="0" fontId="5" fillId="0" borderId="45" xfId="0" applyFont="1" applyFill="1" applyBorder="1" applyAlignment="1">
      <alignment horizontal="left" wrapText="1"/>
    </xf>
    <xf numFmtId="0" fontId="5" fillId="0" borderId="46" xfId="0" applyFont="1" applyFill="1" applyBorder="1" applyAlignment="1">
      <alignment horizontal="left" wrapText="1"/>
    </xf>
    <xf numFmtId="0" fontId="7" fillId="0" borderId="23" xfId="0" applyFont="1" applyFill="1" applyBorder="1" applyAlignment="1">
      <alignment horizontal="left" wrapText="1"/>
    </xf>
    <xf numFmtId="0" fontId="6" fillId="0" borderId="43" xfId="0" applyFont="1" applyFill="1" applyBorder="1" applyAlignment="1">
      <alignment horizontal="left" wrapText="1"/>
    </xf>
    <xf numFmtId="0" fontId="5" fillId="0" borderId="47" xfId="0" applyFont="1" applyFill="1" applyBorder="1" applyAlignment="1">
      <alignment horizontal="left" wrapText="1"/>
    </xf>
    <xf numFmtId="0" fontId="6" fillId="0" borderId="23" xfId="0" applyFont="1" applyFill="1" applyBorder="1" applyAlignment="1">
      <alignment horizontal="left" vertical="top" wrapText="1"/>
    </xf>
    <xf numFmtId="49" fontId="5" fillId="0" borderId="30" xfId="0" applyNumberFormat="1" applyFont="1" applyFill="1" applyBorder="1" applyAlignment="1">
      <alignment horizontal="center"/>
    </xf>
    <xf numFmtId="0" fontId="4" fillId="0" borderId="48" xfId="0" applyFont="1" applyFill="1" applyBorder="1" applyAlignment="1">
      <alignment horizontal="left" wrapText="1"/>
    </xf>
    <xf numFmtId="0" fontId="7" fillId="0" borderId="49" xfId="0" applyFont="1" applyFill="1" applyBorder="1" applyAlignment="1">
      <alignment horizontal="left" wrapText="1"/>
    </xf>
    <xf numFmtId="0" fontId="7" fillId="0" borderId="5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center"/>
    </xf>
    <xf numFmtId="175" fontId="4" fillId="0" borderId="51" xfId="0" applyNumberFormat="1" applyFont="1" applyFill="1" applyBorder="1" applyAlignment="1">
      <alignment horizontal="right"/>
    </xf>
    <xf numFmtId="0" fontId="6" fillId="0" borderId="52" xfId="0" applyFont="1" applyFill="1" applyBorder="1" applyAlignment="1">
      <alignment horizontal="left" wrapText="1"/>
    </xf>
    <xf numFmtId="0" fontId="6" fillId="0" borderId="36" xfId="0" applyFont="1" applyFill="1" applyBorder="1" applyAlignment="1">
      <alignment horizontal="center"/>
    </xf>
    <xf numFmtId="175" fontId="5" fillId="0" borderId="36" xfId="0" applyNumberFormat="1" applyFont="1" applyFill="1" applyBorder="1" applyAlignment="1">
      <alignment horizontal="right"/>
    </xf>
    <xf numFmtId="175" fontId="5" fillId="0" borderId="53" xfId="0" applyNumberFormat="1" applyFont="1" applyFill="1" applyBorder="1" applyAlignment="1">
      <alignment horizontal="right"/>
    </xf>
    <xf numFmtId="0" fontId="4" fillId="0" borderId="49" xfId="0" applyFont="1" applyFill="1" applyBorder="1" applyAlignment="1">
      <alignment horizontal="left" wrapText="1"/>
    </xf>
    <xf numFmtId="0" fontId="7" fillId="0" borderId="54" xfId="0" applyFont="1" applyFill="1" applyBorder="1" applyAlignment="1">
      <alignment horizontal="left" wrapText="1"/>
    </xf>
    <xf numFmtId="0" fontId="7" fillId="0" borderId="20" xfId="0" applyFont="1" applyFill="1" applyBorder="1" applyAlignment="1">
      <alignment horizontal="center"/>
    </xf>
    <xf numFmtId="0" fontId="6" fillId="0" borderId="55" xfId="0" applyFont="1" applyFill="1" applyBorder="1" applyAlignment="1">
      <alignment horizontal="left" wrapText="1"/>
    </xf>
    <xf numFmtId="0" fontId="5" fillId="0" borderId="43" xfId="0" applyFont="1" applyFill="1" applyBorder="1" applyAlignment="1">
      <alignment horizontal="left" wrapText="1"/>
    </xf>
    <xf numFmtId="175" fontId="5" fillId="0" borderId="27" xfId="0" applyNumberFormat="1" applyFont="1" applyFill="1" applyBorder="1" applyAlignment="1">
      <alignment horizontal="right"/>
    </xf>
    <xf numFmtId="175" fontId="5" fillId="0" borderId="28" xfId="0" applyNumberFormat="1" applyFont="1" applyFill="1" applyBorder="1" applyAlignment="1">
      <alignment horizontal="right"/>
    </xf>
    <xf numFmtId="175" fontId="5" fillId="0" borderId="30" xfId="0" applyNumberFormat="1" applyFont="1" applyFill="1" applyBorder="1" applyAlignment="1">
      <alignment horizontal="right"/>
    </xf>
    <xf numFmtId="175" fontId="5" fillId="0" borderId="31" xfId="0" applyNumberFormat="1" applyFont="1" applyFill="1" applyBorder="1" applyAlignment="1">
      <alignment horizontal="right"/>
    </xf>
    <xf numFmtId="0" fontId="7" fillId="0" borderId="49" xfId="0" applyFont="1" applyFill="1" applyBorder="1" applyAlignment="1">
      <alignment horizontal="left" wrapText="1"/>
    </xf>
    <xf numFmtId="175" fontId="7" fillId="0" borderId="20" xfId="0" applyNumberFormat="1" applyFont="1" applyFill="1" applyBorder="1" applyAlignment="1">
      <alignment horizontal="right"/>
    </xf>
    <xf numFmtId="175" fontId="7" fillId="0" borderId="51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175" fontId="6" fillId="0" borderId="19" xfId="0" applyNumberFormat="1" applyFont="1" applyFill="1" applyBorder="1" applyAlignment="1">
      <alignment horizontal="right"/>
    </xf>
    <xf numFmtId="175" fontId="6" fillId="0" borderId="56" xfId="0" applyNumberFormat="1" applyFont="1" applyFill="1" applyBorder="1" applyAlignment="1">
      <alignment horizontal="right"/>
    </xf>
    <xf numFmtId="0" fontId="5" fillId="0" borderId="40" xfId="0" applyFont="1" applyFill="1" applyBorder="1" applyAlignment="1">
      <alignment horizontal="left" wrapText="1"/>
    </xf>
    <xf numFmtId="0" fontId="5" fillId="0" borderId="24" xfId="0" applyFont="1" applyFill="1" applyBorder="1" applyAlignment="1">
      <alignment horizontal="center"/>
    </xf>
    <xf numFmtId="175" fontId="5" fillId="0" borderId="24" xfId="0" applyNumberFormat="1" applyFont="1" applyFill="1" applyBorder="1" applyAlignment="1">
      <alignment horizontal="right"/>
    </xf>
    <xf numFmtId="175" fontId="5" fillId="0" borderId="25" xfId="0" applyNumberFormat="1" applyFont="1" applyFill="1" applyBorder="1" applyAlignment="1">
      <alignment horizontal="right"/>
    </xf>
    <xf numFmtId="0" fontId="6" fillId="0" borderId="24" xfId="0" applyFont="1" applyFill="1" applyBorder="1" applyAlignment="1">
      <alignment horizontal="right"/>
    </xf>
    <xf numFmtId="0" fontId="6" fillId="0" borderId="25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28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31" xfId="0" applyFont="1" applyFill="1" applyBorder="1" applyAlignment="1">
      <alignment horizontal="right"/>
    </xf>
    <xf numFmtId="0" fontId="5" fillId="0" borderId="24" xfId="0" applyFont="1" applyFill="1" applyBorder="1" applyAlignment="1">
      <alignment horizontal="right"/>
    </xf>
    <xf numFmtId="0" fontId="5" fillId="0" borderId="25" xfId="0" applyFont="1" applyFill="1" applyBorder="1" applyAlignment="1">
      <alignment horizontal="right"/>
    </xf>
    <xf numFmtId="0" fontId="5" fillId="0" borderId="34" xfId="0" applyFont="1" applyFill="1" applyBorder="1" applyAlignment="1">
      <alignment horizontal="center"/>
    </xf>
    <xf numFmtId="0" fontId="5" fillId="0" borderId="34" xfId="0" applyFont="1" applyFill="1" applyBorder="1" applyAlignment="1">
      <alignment horizontal="right"/>
    </xf>
    <xf numFmtId="0" fontId="5" fillId="0" borderId="57" xfId="0" applyFont="1" applyFill="1" applyBorder="1" applyAlignment="1">
      <alignment horizontal="right"/>
    </xf>
    <xf numFmtId="175" fontId="5" fillId="0" borderId="34" xfId="0" applyNumberFormat="1" applyFont="1" applyFill="1" applyBorder="1" applyAlignment="1">
      <alignment horizontal="right"/>
    </xf>
    <xf numFmtId="0" fontId="7" fillId="0" borderId="50" xfId="0" applyFont="1" applyFill="1" applyBorder="1" applyAlignment="1">
      <alignment horizontal="left" wrapText="1"/>
    </xf>
    <xf numFmtId="0" fontId="7" fillId="0" borderId="36" xfId="0" applyFont="1" applyFill="1" applyBorder="1" applyAlignment="1">
      <alignment horizontal="center"/>
    </xf>
    <xf numFmtId="0" fontId="7" fillId="0" borderId="34" xfId="0" applyFont="1" applyFill="1" applyBorder="1" applyAlignment="1">
      <alignment horizontal="right"/>
    </xf>
    <xf numFmtId="0" fontId="7" fillId="0" borderId="57" xfId="0" applyFont="1" applyFill="1" applyBorder="1" applyAlignment="1">
      <alignment horizontal="right"/>
    </xf>
    <xf numFmtId="0" fontId="7" fillId="0" borderId="58" xfId="0" applyFont="1" applyFill="1" applyBorder="1" applyAlignment="1">
      <alignment horizontal="left" wrapText="1"/>
    </xf>
    <xf numFmtId="49" fontId="7" fillId="0" borderId="34" xfId="0" applyNumberFormat="1" applyFont="1" applyFill="1" applyBorder="1" applyAlignment="1">
      <alignment horizontal="center"/>
    </xf>
    <xf numFmtId="2" fontId="7" fillId="0" borderId="27" xfId="0" applyNumberFormat="1" applyFont="1" applyFill="1" applyBorder="1" applyAlignment="1">
      <alignment horizontal="right"/>
    </xf>
    <xf numFmtId="2" fontId="7" fillId="0" borderId="28" xfId="0" applyNumberFormat="1" applyFont="1" applyFill="1" applyBorder="1" applyAlignment="1">
      <alignment horizontal="right"/>
    </xf>
    <xf numFmtId="49" fontId="5" fillId="0" borderId="34" xfId="0" applyNumberFormat="1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right"/>
    </xf>
    <xf numFmtId="2" fontId="4" fillId="0" borderId="31" xfId="0" applyNumberFormat="1" applyFont="1" applyFill="1" applyBorder="1" applyAlignment="1">
      <alignment horizontal="right"/>
    </xf>
    <xf numFmtId="49" fontId="5" fillId="0" borderId="24" xfId="0" applyNumberFormat="1" applyFont="1" applyFill="1" applyBorder="1" applyAlignment="1">
      <alignment horizontal="center"/>
    </xf>
    <xf numFmtId="2" fontId="4" fillId="0" borderId="24" xfId="0" applyNumberFormat="1" applyFont="1" applyFill="1" applyBorder="1" applyAlignment="1">
      <alignment horizontal="right"/>
    </xf>
    <xf numFmtId="0" fontId="5" fillId="0" borderId="59" xfId="0" applyFont="1" applyFill="1" applyBorder="1" applyAlignment="1">
      <alignment horizontal="left" wrapText="1"/>
    </xf>
    <xf numFmtId="49" fontId="5" fillId="0" borderId="27" xfId="0" applyNumberFormat="1" applyFont="1" applyFill="1" applyBorder="1" applyAlignment="1">
      <alignment horizontal="center"/>
    </xf>
    <xf numFmtId="2" fontId="5" fillId="0" borderId="27" xfId="0" applyNumberFormat="1" applyFont="1" applyFill="1" applyBorder="1" applyAlignment="1">
      <alignment horizontal="right"/>
    </xf>
    <xf numFmtId="2" fontId="5" fillId="0" borderId="30" xfId="0" applyNumberFormat="1" applyFont="1" applyFill="1" applyBorder="1" applyAlignment="1">
      <alignment horizontal="right"/>
    </xf>
    <xf numFmtId="2" fontId="5" fillId="0" borderId="31" xfId="0" applyNumberFormat="1" applyFont="1" applyFill="1" applyBorder="1" applyAlignment="1">
      <alignment horizontal="right"/>
    </xf>
    <xf numFmtId="175" fontId="7" fillId="0" borderId="36" xfId="0" applyNumberFormat="1" applyFont="1" applyFill="1" applyBorder="1" applyAlignment="1">
      <alignment horizontal="right"/>
    </xf>
    <xf numFmtId="175" fontId="7" fillId="0" borderId="53" xfId="0" applyNumberFormat="1" applyFont="1" applyFill="1" applyBorder="1" applyAlignment="1">
      <alignment horizontal="right"/>
    </xf>
    <xf numFmtId="0" fontId="6" fillId="0" borderId="58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175" fontId="49" fillId="0" borderId="30" xfId="0" applyNumberFormat="1" applyFont="1" applyFill="1" applyBorder="1" applyAlignment="1">
      <alignment horizontal="right"/>
    </xf>
    <xf numFmtId="0" fontId="4" fillId="0" borderId="60" xfId="0" applyFont="1" applyFill="1" applyBorder="1" applyAlignment="1">
      <alignment horizontal="left" wrapText="1"/>
    </xf>
    <xf numFmtId="0" fontId="4" fillId="0" borderId="34" xfId="0" applyFont="1" applyFill="1" applyBorder="1" applyAlignment="1">
      <alignment horizontal="right"/>
    </xf>
    <xf numFmtId="0" fontId="4" fillId="0" borderId="57" xfId="0" applyFont="1" applyFill="1" applyBorder="1" applyAlignment="1">
      <alignment horizontal="right"/>
    </xf>
    <xf numFmtId="174" fontId="4" fillId="0" borderId="20" xfId="0" applyNumberFormat="1" applyFont="1" applyFill="1" applyBorder="1" applyAlignment="1">
      <alignment horizontal="right"/>
    </xf>
    <xf numFmtId="0" fontId="5" fillId="0" borderId="38" xfId="0" applyFont="1" applyFill="1" applyBorder="1" applyAlignment="1">
      <alignment horizontal="left" wrapText="1"/>
    </xf>
    <xf numFmtId="0" fontId="5" fillId="0" borderId="61" xfId="0" applyFont="1" applyFill="1" applyBorder="1" applyAlignment="1">
      <alignment horizontal="left" wrapText="1"/>
    </xf>
    <xf numFmtId="0" fontId="6" fillId="0" borderId="38" xfId="0" applyFont="1" applyFill="1" applyBorder="1" applyAlignment="1">
      <alignment horizontal="left" wrapText="1"/>
    </xf>
    <xf numFmtId="175" fontId="6" fillId="0" borderId="27" xfId="0" applyNumberFormat="1" applyFont="1" applyFill="1" applyBorder="1" applyAlignment="1">
      <alignment horizontal="right"/>
    </xf>
    <xf numFmtId="175" fontId="6" fillId="0" borderId="28" xfId="0" applyNumberFormat="1" applyFont="1" applyFill="1" applyBorder="1" applyAlignment="1">
      <alignment horizontal="right"/>
    </xf>
    <xf numFmtId="0" fontId="6" fillId="0" borderId="60" xfId="0" applyFont="1" applyFill="1" applyBorder="1" applyAlignment="1">
      <alignment horizontal="left" wrapText="1"/>
    </xf>
    <xf numFmtId="0" fontId="6" fillId="0" borderId="35" xfId="0" applyFont="1" applyFill="1" applyBorder="1" applyAlignment="1">
      <alignment horizontal="right"/>
    </xf>
    <xf numFmtId="175" fontId="6" fillId="0" borderId="35" xfId="0" applyNumberFormat="1" applyFont="1" applyFill="1" applyBorder="1" applyAlignment="1">
      <alignment horizontal="right"/>
    </xf>
    <xf numFmtId="175" fontId="6" fillId="0" borderId="39" xfId="0" applyNumberFormat="1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0" borderId="30" xfId="0" applyFont="1" applyFill="1" applyBorder="1" applyAlignment="1">
      <alignment horizontal="right"/>
    </xf>
    <xf numFmtId="0" fontId="5" fillId="0" borderId="62" xfId="0" applyFont="1" applyFill="1" applyBorder="1" applyAlignment="1">
      <alignment horizontal="left" wrapText="1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8" fillId="33" borderId="0" xfId="0" applyFont="1" applyFill="1" applyAlignment="1">
      <alignment horizontal="center" wrapText="1"/>
    </xf>
    <xf numFmtId="0" fontId="8" fillId="33" borderId="0" xfId="0" applyFont="1" applyFill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showGridLines="0" tabSelected="1" view="pageBreakPreview" zoomScaleSheetLayoutView="100" zoomScalePageLayoutView="0" workbookViewId="0" topLeftCell="A1">
      <selection activeCell="A8" sqref="A8:G8"/>
    </sheetView>
  </sheetViews>
  <sheetFormatPr defaultColWidth="8.875" defaultRowHeight="12.75"/>
  <cols>
    <col min="1" max="1" width="81.875" style="1" customWidth="1"/>
    <col min="2" max="2" width="19.00390625" style="1" customWidth="1"/>
    <col min="3" max="3" width="9.375" style="1" customWidth="1"/>
    <col min="4" max="4" width="11.75390625" style="1" customWidth="1"/>
    <col min="5" max="5" width="17.125" style="1" customWidth="1"/>
    <col min="6" max="6" width="15.375" style="1" customWidth="1"/>
    <col min="7" max="7" width="21.125" style="1" customWidth="1"/>
    <col min="8" max="8" width="9.125" style="1" customWidth="1"/>
    <col min="9" max="16384" width="8.875" style="1" customWidth="1"/>
  </cols>
  <sheetData>
    <row r="1" spans="1:7" ht="15.75" customHeight="1">
      <c r="A1" s="156" t="s">
        <v>21</v>
      </c>
      <c r="B1" s="156"/>
      <c r="C1" s="156"/>
      <c r="D1" s="156"/>
      <c r="E1" s="156"/>
      <c r="F1" s="156"/>
      <c r="G1" s="156"/>
    </row>
    <row r="2" spans="1:7" ht="15.75">
      <c r="A2" s="155" t="s">
        <v>34</v>
      </c>
      <c r="B2" s="155"/>
      <c r="C2" s="155"/>
      <c r="D2" s="155"/>
      <c r="E2" s="155"/>
      <c r="F2" s="155"/>
      <c r="G2" s="155"/>
    </row>
    <row r="3" spans="1:7" ht="15.75">
      <c r="A3" s="2"/>
      <c r="B3" s="155" t="s">
        <v>35</v>
      </c>
      <c r="C3" s="155"/>
      <c r="D3" s="155"/>
      <c r="E3" s="155"/>
      <c r="F3" s="155"/>
      <c r="G3" s="155"/>
    </row>
    <row r="4" spans="1:7" ht="15.75">
      <c r="A4" s="155" t="s">
        <v>36</v>
      </c>
      <c r="B4" s="155"/>
      <c r="C4" s="155"/>
      <c r="D4" s="155"/>
      <c r="E4" s="155"/>
      <c r="F4" s="155"/>
      <c r="G4" s="155"/>
    </row>
    <row r="5" spans="1:7" ht="15.75">
      <c r="A5" s="155" t="s">
        <v>38</v>
      </c>
      <c r="B5" s="155"/>
      <c r="C5" s="155"/>
      <c r="D5" s="155"/>
      <c r="E5" s="155"/>
      <c r="F5" s="155"/>
      <c r="G5" s="155"/>
    </row>
    <row r="6" spans="1:7" ht="15.75">
      <c r="A6" s="2"/>
      <c r="B6" s="155" t="s">
        <v>37</v>
      </c>
      <c r="C6" s="155"/>
      <c r="D6" s="155"/>
      <c r="E6" s="155"/>
      <c r="F6" s="155"/>
      <c r="G6" s="155"/>
    </row>
    <row r="7" spans="1:7" ht="15.75">
      <c r="A7" s="156" t="s">
        <v>224</v>
      </c>
      <c r="B7" s="156"/>
      <c r="C7" s="156"/>
      <c r="D7" s="156"/>
      <c r="E7" s="156"/>
      <c r="F7" s="156"/>
      <c r="G7" s="156"/>
    </row>
    <row r="8" spans="1:7" ht="15.75">
      <c r="A8" s="155" t="s">
        <v>114</v>
      </c>
      <c r="B8" s="155"/>
      <c r="C8" s="155"/>
      <c r="D8" s="155"/>
      <c r="E8" s="155"/>
      <c r="F8" s="155"/>
      <c r="G8" s="155"/>
    </row>
    <row r="9" spans="1:7" ht="15.75">
      <c r="A9" s="2"/>
      <c r="B9" s="2"/>
      <c r="C9" s="2"/>
      <c r="D9" s="2"/>
      <c r="E9" s="155" t="s">
        <v>225</v>
      </c>
      <c r="F9" s="155"/>
      <c r="G9" s="155"/>
    </row>
    <row r="10" spans="1:7" ht="15.75">
      <c r="A10" s="2"/>
      <c r="B10" s="2"/>
      <c r="C10" s="2"/>
      <c r="D10" s="2"/>
      <c r="E10" s="155" t="s">
        <v>244</v>
      </c>
      <c r="F10" s="155"/>
      <c r="G10" s="155"/>
    </row>
    <row r="11" spans="1:7" ht="15.75">
      <c r="A11" s="2"/>
      <c r="B11" s="2"/>
      <c r="C11" s="2"/>
      <c r="D11" s="2"/>
      <c r="E11" s="2"/>
      <c r="F11" s="2"/>
      <c r="G11" s="2"/>
    </row>
    <row r="12" spans="1:7" ht="15.75">
      <c r="A12" s="2"/>
      <c r="B12" s="2"/>
      <c r="C12" s="2"/>
      <c r="D12" s="2"/>
      <c r="E12" s="2"/>
      <c r="F12" s="2"/>
      <c r="G12" s="2"/>
    </row>
    <row r="13" spans="1:7" ht="81" customHeight="1">
      <c r="A13" s="157" t="s">
        <v>186</v>
      </c>
      <c r="B13" s="158"/>
      <c r="C13" s="158"/>
      <c r="D13" s="158"/>
      <c r="E13" s="158"/>
      <c r="F13" s="158"/>
      <c r="G13" s="158"/>
    </row>
    <row r="14" ht="13.5" customHeight="1" thickBot="1"/>
    <row r="15" spans="1:7" ht="43.5" customHeight="1" thickTop="1">
      <c r="A15" s="4" t="s">
        <v>13</v>
      </c>
      <c r="B15" s="5" t="s">
        <v>17</v>
      </c>
      <c r="C15" s="5" t="s">
        <v>18</v>
      </c>
      <c r="D15" s="5" t="s">
        <v>107</v>
      </c>
      <c r="E15" s="6" t="s">
        <v>115</v>
      </c>
      <c r="F15" s="6" t="s">
        <v>183</v>
      </c>
      <c r="G15" s="6" t="s">
        <v>185</v>
      </c>
    </row>
    <row r="16" spans="1:7" ht="17.25" customHeight="1" thickBot="1">
      <c r="A16" s="7">
        <v>1</v>
      </c>
      <c r="B16" s="8">
        <v>2</v>
      </c>
      <c r="C16" s="8">
        <v>3</v>
      </c>
      <c r="D16" s="8">
        <v>4</v>
      </c>
      <c r="E16" s="8">
        <v>5</v>
      </c>
      <c r="F16" s="8">
        <v>6</v>
      </c>
      <c r="G16" s="8">
        <v>7</v>
      </c>
    </row>
    <row r="17" spans="1:7" ht="17.25" customHeight="1" thickBot="1" thickTop="1">
      <c r="A17" s="9" t="s">
        <v>16</v>
      </c>
      <c r="B17" s="10"/>
      <c r="C17" s="10"/>
      <c r="D17" s="11"/>
      <c r="E17" s="12">
        <f>E18+E24+E42+E48+E54+E59+E67+E75+E93+E120+E114+E126+E146</f>
        <v>71050.20000000001</v>
      </c>
      <c r="F17" s="12">
        <f>F18+F24+F42+F48+F59+F67+F75+F93+F120+F114+F126+F146</f>
        <v>57183.100000000006</v>
      </c>
      <c r="G17" s="12">
        <f>G18+G24+G42+G48+G54+G59+G67+G75+G93+G120+G114+G126+G146</f>
        <v>34666.7</v>
      </c>
    </row>
    <row r="18" spans="1:7" ht="69.75" customHeight="1">
      <c r="A18" s="13" t="s">
        <v>132</v>
      </c>
      <c r="B18" s="14" t="s">
        <v>72</v>
      </c>
      <c r="C18" s="15"/>
      <c r="D18" s="15"/>
      <c r="E18" s="16">
        <f aca="true" t="shared" si="0" ref="E18:G22">E19</f>
        <v>5</v>
      </c>
      <c r="F18" s="16">
        <f t="shared" si="0"/>
        <v>5</v>
      </c>
      <c r="G18" s="16">
        <f t="shared" si="0"/>
        <v>5</v>
      </c>
    </row>
    <row r="19" spans="1:7" ht="22.5" customHeight="1">
      <c r="A19" s="17" t="s">
        <v>123</v>
      </c>
      <c r="B19" s="18" t="s">
        <v>129</v>
      </c>
      <c r="C19" s="14"/>
      <c r="D19" s="14"/>
      <c r="E19" s="19">
        <f>E20</f>
        <v>5</v>
      </c>
      <c r="F19" s="19">
        <f t="shared" si="0"/>
        <v>5</v>
      </c>
      <c r="G19" s="19">
        <f t="shared" si="0"/>
        <v>5</v>
      </c>
    </row>
    <row r="20" spans="1:7" ht="42.75" customHeight="1">
      <c r="A20" s="20" t="s">
        <v>133</v>
      </c>
      <c r="B20" s="18" t="s">
        <v>130</v>
      </c>
      <c r="C20" s="18"/>
      <c r="D20" s="18"/>
      <c r="E20" s="21">
        <f>E21</f>
        <v>5</v>
      </c>
      <c r="F20" s="21">
        <f>F21</f>
        <v>5</v>
      </c>
      <c r="G20" s="21">
        <f>G21</f>
        <v>5</v>
      </c>
    </row>
    <row r="21" spans="1:7" ht="67.5" customHeight="1">
      <c r="A21" s="22" t="s">
        <v>134</v>
      </c>
      <c r="B21" s="23" t="s">
        <v>131</v>
      </c>
      <c r="C21" s="23"/>
      <c r="D21" s="23"/>
      <c r="E21" s="24">
        <f t="shared" si="0"/>
        <v>5</v>
      </c>
      <c r="F21" s="24">
        <f t="shared" si="0"/>
        <v>5</v>
      </c>
      <c r="G21" s="25">
        <f>G22</f>
        <v>5</v>
      </c>
    </row>
    <row r="22" spans="1:7" ht="30.75" customHeight="1">
      <c r="A22" s="26" t="s">
        <v>106</v>
      </c>
      <c r="B22" s="27" t="s">
        <v>131</v>
      </c>
      <c r="C22" s="27" t="s">
        <v>95</v>
      </c>
      <c r="D22" s="27"/>
      <c r="E22" s="28">
        <f t="shared" si="0"/>
        <v>5</v>
      </c>
      <c r="F22" s="28">
        <f t="shared" si="0"/>
        <v>5</v>
      </c>
      <c r="G22" s="29">
        <f>G23</f>
        <v>5</v>
      </c>
    </row>
    <row r="23" spans="1:7" ht="30.75" customHeight="1">
      <c r="A23" s="30" t="s">
        <v>74</v>
      </c>
      <c r="B23" s="31" t="s">
        <v>131</v>
      </c>
      <c r="C23" s="31" t="s">
        <v>95</v>
      </c>
      <c r="D23" s="31" t="s">
        <v>73</v>
      </c>
      <c r="E23" s="32">
        <v>5</v>
      </c>
      <c r="F23" s="32">
        <v>5</v>
      </c>
      <c r="G23" s="33">
        <v>5</v>
      </c>
    </row>
    <row r="24" spans="1:7" ht="48.75" customHeight="1">
      <c r="A24" s="34" t="s">
        <v>180</v>
      </c>
      <c r="B24" s="15" t="s">
        <v>62</v>
      </c>
      <c r="C24" s="15" t="s">
        <v>14</v>
      </c>
      <c r="D24" s="15"/>
      <c r="E24" s="16">
        <f>E25+E38</f>
        <v>27636.9</v>
      </c>
      <c r="F24" s="16">
        <f>F25+F38</f>
        <v>35731.600000000006</v>
      </c>
      <c r="G24" s="16">
        <f>G25+G38</f>
        <v>9425.6</v>
      </c>
    </row>
    <row r="25" spans="1:7" ht="16.5" customHeight="1">
      <c r="A25" s="17" t="s">
        <v>123</v>
      </c>
      <c r="B25" s="35" t="s">
        <v>176</v>
      </c>
      <c r="C25" s="35"/>
      <c r="D25" s="35"/>
      <c r="E25" s="36">
        <f>E26</f>
        <v>10783</v>
      </c>
      <c r="F25" s="36">
        <f>F26</f>
        <v>8774.2</v>
      </c>
      <c r="G25" s="36">
        <f>G26</f>
        <v>9425.6</v>
      </c>
    </row>
    <row r="26" spans="1:7" ht="37.5" customHeight="1">
      <c r="A26" s="37" t="s">
        <v>181</v>
      </c>
      <c r="B26" s="38" t="s">
        <v>177</v>
      </c>
      <c r="C26" s="39"/>
      <c r="D26" s="40"/>
      <c r="E26" s="41">
        <f>E27+E34</f>
        <v>10783</v>
      </c>
      <c r="F26" s="41">
        <f>F27+F34</f>
        <v>8774.2</v>
      </c>
      <c r="G26" s="41">
        <f>G27+G34</f>
        <v>9425.6</v>
      </c>
    </row>
    <row r="27" spans="1:7" ht="32.25" customHeight="1">
      <c r="A27" s="42" t="s">
        <v>182</v>
      </c>
      <c r="B27" s="23" t="s">
        <v>178</v>
      </c>
      <c r="C27" s="23"/>
      <c r="D27" s="23"/>
      <c r="E27" s="24">
        <f>E28+E30+E32</f>
        <v>7735</v>
      </c>
      <c r="F27" s="24">
        <f>F28+F30+F32</f>
        <v>5726.2</v>
      </c>
      <c r="G27" s="24">
        <f>G28+G30+G32</f>
        <v>6377.6</v>
      </c>
    </row>
    <row r="28" spans="1:7" ht="60">
      <c r="A28" s="43" t="s">
        <v>102</v>
      </c>
      <c r="B28" s="27" t="s">
        <v>178</v>
      </c>
      <c r="C28" s="27" t="s">
        <v>96</v>
      </c>
      <c r="D28" s="27"/>
      <c r="E28" s="28">
        <f>E29</f>
        <v>5242.5</v>
      </c>
      <c r="F28" s="28">
        <f>F29</f>
        <v>5714.7</v>
      </c>
      <c r="G28" s="29">
        <f>G29</f>
        <v>6229.8</v>
      </c>
    </row>
    <row r="29" spans="1:7" ht="26.25" customHeight="1">
      <c r="A29" s="30" t="s">
        <v>15</v>
      </c>
      <c r="B29" s="31" t="s">
        <v>178</v>
      </c>
      <c r="C29" s="31" t="s">
        <v>96</v>
      </c>
      <c r="D29" s="31" t="s">
        <v>7</v>
      </c>
      <c r="E29" s="32">
        <v>5242.5</v>
      </c>
      <c r="F29" s="32">
        <v>5714.7</v>
      </c>
      <c r="G29" s="33">
        <v>6229.8</v>
      </c>
    </row>
    <row r="30" spans="1:7" ht="30">
      <c r="A30" s="26" t="s">
        <v>106</v>
      </c>
      <c r="B30" s="44" t="s">
        <v>178</v>
      </c>
      <c r="C30" s="44" t="s">
        <v>95</v>
      </c>
      <c r="D30" s="44"/>
      <c r="E30" s="45">
        <f>E31</f>
        <v>2135.6</v>
      </c>
      <c r="F30" s="45">
        <f>F31</f>
        <v>11.5</v>
      </c>
      <c r="G30" s="46">
        <f>G31</f>
        <v>147.8</v>
      </c>
    </row>
    <row r="31" spans="1:7" ht="22.5" customHeight="1">
      <c r="A31" s="30" t="s">
        <v>15</v>
      </c>
      <c r="B31" s="31" t="s">
        <v>178</v>
      </c>
      <c r="C31" s="31" t="s">
        <v>95</v>
      </c>
      <c r="D31" s="31" t="s">
        <v>7</v>
      </c>
      <c r="E31" s="32">
        <v>2135.6</v>
      </c>
      <c r="F31" s="32">
        <v>11.5</v>
      </c>
      <c r="G31" s="33">
        <v>147.8</v>
      </c>
    </row>
    <row r="32" spans="1:7" ht="22.5" customHeight="1">
      <c r="A32" s="26" t="s">
        <v>103</v>
      </c>
      <c r="B32" s="44" t="s">
        <v>178</v>
      </c>
      <c r="C32" s="44">
        <v>800</v>
      </c>
      <c r="D32" s="44"/>
      <c r="E32" s="45">
        <f>E33</f>
        <v>356.9</v>
      </c>
      <c r="F32" s="45">
        <f>F33</f>
        <v>0</v>
      </c>
      <c r="G32" s="46">
        <f>G33</f>
        <v>0</v>
      </c>
    </row>
    <row r="33" spans="1:7" ht="22.5" customHeight="1">
      <c r="A33" s="30" t="s">
        <v>15</v>
      </c>
      <c r="B33" s="31" t="s">
        <v>178</v>
      </c>
      <c r="C33" s="31">
        <v>800</v>
      </c>
      <c r="D33" s="31" t="s">
        <v>7</v>
      </c>
      <c r="E33" s="32">
        <v>356.9</v>
      </c>
      <c r="F33" s="32">
        <v>0</v>
      </c>
      <c r="G33" s="33">
        <v>0</v>
      </c>
    </row>
    <row r="34" spans="1:7" ht="75" customHeight="1">
      <c r="A34" s="47" t="s">
        <v>108</v>
      </c>
      <c r="B34" s="23" t="s">
        <v>179</v>
      </c>
      <c r="C34" s="23"/>
      <c r="D34" s="23"/>
      <c r="E34" s="24">
        <f aca="true" t="shared" si="1" ref="E34:G35">E35</f>
        <v>3048</v>
      </c>
      <c r="F34" s="24">
        <f t="shared" si="1"/>
        <v>3048</v>
      </c>
      <c r="G34" s="25">
        <f t="shared" si="1"/>
        <v>3048</v>
      </c>
    </row>
    <row r="35" spans="1:7" ht="59.25" customHeight="1">
      <c r="A35" s="43" t="s">
        <v>102</v>
      </c>
      <c r="B35" s="27" t="s">
        <v>179</v>
      </c>
      <c r="C35" s="27" t="s">
        <v>96</v>
      </c>
      <c r="D35" s="27"/>
      <c r="E35" s="28">
        <f t="shared" si="1"/>
        <v>3048</v>
      </c>
      <c r="F35" s="28">
        <f t="shared" si="1"/>
        <v>3048</v>
      </c>
      <c r="G35" s="29">
        <f t="shared" si="1"/>
        <v>3048</v>
      </c>
    </row>
    <row r="36" spans="1:7" ht="22.5" customHeight="1">
      <c r="A36" s="30" t="s">
        <v>15</v>
      </c>
      <c r="B36" s="31" t="s">
        <v>179</v>
      </c>
      <c r="C36" s="31" t="s">
        <v>96</v>
      </c>
      <c r="D36" s="31" t="s">
        <v>7</v>
      </c>
      <c r="E36" s="32">
        <v>3048</v>
      </c>
      <c r="F36" s="32">
        <v>3048</v>
      </c>
      <c r="G36" s="33">
        <v>3048</v>
      </c>
    </row>
    <row r="37" spans="1:7" ht="22.5" customHeight="1">
      <c r="A37" s="48" t="s">
        <v>190</v>
      </c>
      <c r="B37" s="49" t="s">
        <v>189</v>
      </c>
      <c r="C37" s="50"/>
      <c r="D37" s="50"/>
      <c r="E37" s="51">
        <f>E38</f>
        <v>16853.9</v>
      </c>
      <c r="F37" s="51">
        <f>F38</f>
        <v>26957.4</v>
      </c>
      <c r="G37" s="51">
        <f>G38</f>
        <v>0</v>
      </c>
    </row>
    <row r="38" spans="1:7" ht="30.75" customHeight="1">
      <c r="A38" s="52" t="s">
        <v>191</v>
      </c>
      <c r="B38" s="49" t="s">
        <v>188</v>
      </c>
      <c r="C38" s="49"/>
      <c r="D38" s="49"/>
      <c r="E38" s="53">
        <f>E40</f>
        <v>16853.9</v>
      </c>
      <c r="F38" s="53">
        <f>F40</f>
        <v>26957.4</v>
      </c>
      <c r="G38" s="54">
        <f>G40</f>
        <v>0</v>
      </c>
    </row>
    <row r="39" spans="1:7" ht="30.75" customHeight="1">
      <c r="A39" s="55" t="s">
        <v>184</v>
      </c>
      <c r="B39" s="39" t="s">
        <v>187</v>
      </c>
      <c r="C39" s="39"/>
      <c r="D39" s="39"/>
      <c r="E39" s="41">
        <f aca="true" t="shared" si="2" ref="E39:G40">E40</f>
        <v>16853.9</v>
      </c>
      <c r="F39" s="41">
        <f t="shared" si="2"/>
        <v>26957.4</v>
      </c>
      <c r="G39" s="41">
        <f t="shared" si="2"/>
        <v>0</v>
      </c>
    </row>
    <row r="40" spans="1:7" ht="33" customHeight="1">
      <c r="A40" s="56" t="s">
        <v>106</v>
      </c>
      <c r="B40" s="27" t="s">
        <v>187</v>
      </c>
      <c r="C40" s="27">
        <v>200</v>
      </c>
      <c r="D40" s="27"/>
      <c r="E40" s="28">
        <f t="shared" si="2"/>
        <v>16853.9</v>
      </c>
      <c r="F40" s="28">
        <f t="shared" si="2"/>
        <v>26957.4</v>
      </c>
      <c r="G40" s="29">
        <f t="shared" si="2"/>
        <v>0</v>
      </c>
    </row>
    <row r="41" spans="1:7" ht="22.5" customHeight="1">
      <c r="A41" s="30" t="s">
        <v>15</v>
      </c>
      <c r="B41" s="31" t="s">
        <v>187</v>
      </c>
      <c r="C41" s="31">
        <v>200</v>
      </c>
      <c r="D41" s="57" t="s">
        <v>7</v>
      </c>
      <c r="E41" s="32">
        <v>16853.9</v>
      </c>
      <c r="F41" s="32">
        <v>26957.4</v>
      </c>
      <c r="G41" s="33">
        <v>0</v>
      </c>
    </row>
    <row r="42" spans="1:7" ht="78.75" customHeight="1">
      <c r="A42" s="17" t="s">
        <v>78</v>
      </c>
      <c r="B42" s="15" t="s">
        <v>79</v>
      </c>
      <c r="C42" s="58" t="s">
        <v>14</v>
      </c>
      <c r="D42" s="15"/>
      <c r="E42" s="59">
        <f aca="true" t="shared" si="3" ref="E42:G46">E43</f>
        <v>3</v>
      </c>
      <c r="F42" s="59">
        <f t="shared" si="3"/>
        <v>3</v>
      </c>
      <c r="G42" s="59">
        <f t="shared" si="3"/>
        <v>3</v>
      </c>
    </row>
    <row r="43" spans="1:7" ht="24.75" customHeight="1">
      <c r="A43" s="17" t="s">
        <v>123</v>
      </c>
      <c r="B43" s="15" t="s">
        <v>153</v>
      </c>
      <c r="C43" s="58" t="s">
        <v>14</v>
      </c>
      <c r="D43" s="15"/>
      <c r="E43" s="59">
        <f t="shared" si="3"/>
        <v>3</v>
      </c>
      <c r="F43" s="59">
        <f t="shared" si="3"/>
        <v>3</v>
      </c>
      <c r="G43" s="59">
        <f t="shared" si="3"/>
        <v>3</v>
      </c>
    </row>
    <row r="44" spans="1:7" ht="36.75" customHeight="1">
      <c r="A44" s="17" t="s">
        <v>156</v>
      </c>
      <c r="B44" s="18" t="s">
        <v>154</v>
      </c>
      <c r="C44" s="58"/>
      <c r="D44" s="14"/>
      <c r="E44" s="59">
        <f t="shared" si="3"/>
        <v>3</v>
      </c>
      <c r="F44" s="59">
        <f t="shared" si="3"/>
        <v>3</v>
      </c>
      <c r="G44" s="59">
        <f t="shared" si="3"/>
        <v>3</v>
      </c>
    </row>
    <row r="45" spans="1:7" ht="74.25" customHeight="1">
      <c r="A45" s="22" t="s">
        <v>157</v>
      </c>
      <c r="B45" s="23" t="s">
        <v>155</v>
      </c>
      <c r="C45" s="23"/>
      <c r="D45" s="23"/>
      <c r="E45" s="24">
        <f t="shared" si="3"/>
        <v>3</v>
      </c>
      <c r="F45" s="24">
        <f t="shared" si="3"/>
        <v>3</v>
      </c>
      <c r="G45" s="24">
        <f t="shared" si="3"/>
        <v>3</v>
      </c>
    </row>
    <row r="46" spans="1:7" ht="32.25" customHeight="1">
      <c r="A46" s="60" t="s">
        <v>113</v>
      </c>
      <c r="B46" s="61" t="s">
        <v>155</v>
      </c>
      <c r="C46" s="27">
        <v>600</v>
      </c>
      <c r="D46" s="62"/>
      <c r="E46" s="28">
        <f t="shared" si="3"/>
        <v>3</v>
      </c>
      <c r="F46" s="28">
        <f t="shared" si="3"/>
        <v>3</v>
      </c>
      <c r="G46" s="29">
        <f t="shared" si="3"/>
        <v>3</v>
      </c>
    </row>
    <row r="47" spans="1:7" ht="22.5" customHeight="1">
      <c r="A47" s="30" t="s">
        <v>80</v>
      </c>
      <c r="B47" s="63" t="s">
        <v>155</v>
      </c>
      <c r="C47" s="31">
        <v>600</v>
      </c>
      <c r="D47" s="64" t="s">
        <v>81</v>
      </c>
      <c r="E47" s="32">
        <v>3</v>
      </c>
      <c r="F47" s="32">
        <v>3</v>
      </c>
      <c r="G47" s="33">
        <v>3</v>
      </c>
    </row>
    <row r="48" spans="1:7" ht="66.75" customHeight="1">
      <c r="A48" s="17" t="s">
        <v>139</v>
      </c>
      <c r="B48" s="15" t="s">
        <v>64</v>
      </c>
      <c r="C48" s="58"/>
      <c r="D48" s="15"/>
      <c r="E48" s="59">
        <f>E50</f>
        <v>1146.5</v>
      </c>
      <c r="F48" s="59">
        <f>F50</f>
        <v>0</v>
      </c>
      <c r="G48" s="65">
        <f>G50</f>
        <v>0</v>
      </c>
    </row>
    <row r="49" spans="1:7" ht="21" customHeight="1">
      <c r="A49" s="17" t="s">
        <v>123</v>
      </c>
      <c r="B49" s="18" t="s">
        <v>135</v>
      </c>
      <c r="C49" s="58"/>
      <c r="D49" s="14"/>
      <c r="E49" s="59">
        <f aca="true" t="shared" si="4" ref="E49:F52">E50</f>
        <v>1146.5</v>
      </c>
      <c r="F49" s="59">
        <f t="shared" si="4"/>
        <v>0</v>
      </c>
      <c r="G49" s="65">
        <f>G50</f>
        <v>0</v>
      </c>
    </row>
    <row r="50" spans="1:7" ht="64.5" customHeight="1">
      <c r="A50" s="37" t="s">
        <v>140</v>
      </c>
      <c r="B50" s="18" t="s">
        <v>136</v>
      </c>
      <c r="C50" s="58"/>
      <c r="D50" s="14"/>
      <c r="E50" s="59">
        <f t="shared" si="4"/>
        <v>1146.5</v>
      </c>
      <c r="F50" s="59">
        <f t="shared" si="4"/>
        <v>0</v>
      </c>
      <c r="G50" s="65">
        <f>G51</f>
        <v>0</v>
      </c>
    </row>
    <row r="51" spans="1:7" ht="78" customHeight="1">
      <c r="A51" s="22" t="s">
        <v>208</v>
      </c>
      <c r="B51" s="23" t="s">
        <v>137</v>
      </c>
      <c r="C51" s="23"/>
      <c r="D51" s="23"/>
      <c r="E51" s="66">
        <f t="shared" si="4"/>
        <v>1146.5</v>
      </c>
      <c r="F51" s="66">
        <f t="shared" si="4"/>
        <v>0</v>
      </c>
      <c r="G51" s="67">
        <f>G52</f>
        <v>0</v>
      </c>
    </row>
    <row r="52" spans="1:7" ht="28.5" customHeight="1">
      <c r="A52" s="26" t="s">
        <v>106</v>
      </c>
      <c r="B52" s="61" t="s">
        <v>138</v>
      </c>
      <c r="C52" s="27" t="s">
        <v>95</v>
      </c>
      <c r="D52" s="62"/>
      <c r="E52" s="28">
        <f t="shared" si="4"/>
        <v>1146.5</v>
      </c>
      <c r="F52" s="28">
        <f t="shared" si="4"/>
        <v>0</v>
      </c>
      <c r="G52" s="29">
        <f>G53</f>
        <v>0</v>
      </c>
    </row>
    <row r="53" spans="1:7" ht="21.75" customHeight="1">
      <c r="A53" s="30" t="s">
        <v>26</v>
      </c>
      <c r="B53" s="63" t="s">
        <v>138</v>
      </c>
      <c r="C53" s="31" t="s">
        <v>95</v>
      </c>
      <c r="D53" s="64" t="s">
        <v>27</v>
      </c>
      <c r="E53" s="32">
        <v>1146.5</v>
      </c>
      <c r="F53" s="32">
        <v>0</v>
      </c>
      <c r="G53" s="33">
        <v>0</v>
      </c>
    </row>
    <row r="54" spans="1:7" ht="21.75" customHeight="1">
      <c r="A54" s="52" t="s">
        <v>190</v>
      </c>
      <c r="B54" s="49" t="s">
        <v>209</v>
      </c>
      <c r="C54" s="49"/>
      <c r="D54" s="49"/>
      <c r="E54" s="53">
        <f aca="true" t="shared" si="5" ref="E54:G55">E55</f>
        <v>2061.6</v>
      </c>
      <c r="F54" s="53">
        <f t="shared" si="5"/>
        <v>0</v>
      </c>
      <c r="G54" s="54">
        <f t="shared" si="5"/>
        <v>0</v>
      </c>
    </row>
    <row r="55" spans="1:7" ht="21.75" customHeight="1">
      <c r="A55" s="52" t="s">
        <v>191</v>
      </c>
      <c r="B55" s="61" t="s">
        <v>210</v>
      </c>
      <c r="C55" s="27"/>
      <c r="D55" s="62"/>
      <c r="E55" s="28">
        <f t="shared" si="5"/>
        <v>2061.6</v>
      </c>
      <c r="F55" s="28">
        <f t="shared" si="5"/>
        <v>0</v>
      </c>
      <c r="G55" s="29">
        <f t="shared" si="5"/>
        <v>0</v>
      </c>
    </row>
    <row r="56" spans="1:7" ht="21.75" customHeight="1">
      <c r="A56" s="68" t="s">
        <v>200</v>
      </c>
      <c r="B56" s="61" t="s">
        <v>202</v>
      </c>
      <c r="C56" s="27"/>
      <c r="D56" s="62"/>
      <c r="E56" s="28">
        <f>E58</f>
        <v>2061.6</v>
      </c>
      <c r="F56" s="28">
        <f>F58</f>
        <v>0</v>
      </c>
      <c r="G56" s="29">
        <f>G58</f>
        <v>0</v>
      </c>
    </row>
    <row r="57" spans="1:7" ht="36" customHeight="1">
      <c r="A57" s="69" t="s">
        <v>201</v>
      </c>
      <c r="B57" s="61" t="s">
        <v>202</v>
      </c>
      <c r="C57" s="61">
        <v>400</v>
      </c>
      <c r="D57" s="62"/>
      <c r="E57" s="28">
        <f>E58</f>
        <v>2061.6</v>
      </c>
      <c r="F57" s="28">
        <f>F58</f>
        <v>0</v>
      </c>
      <c r="G57" s="28">
        <f>G58</f>
        <v>0</v>
      </c>
    </row>
    <row r="58" spans="1:7" ht="35.25" customHeight="1">
      <c r="A58" s="70" t="s">
        <v>211</v>
      </c>
      <c r="B58" s="63" t="s">
        <v>202</v>
      </c>
      <c r="C58" s="63">
        <v>400</v>
      </c>
      <c r="D58" s="63">
        <v>1102</v>
      </c>
      <c r="E58" s="32">
        <f>200+1261.6+600</f>
        <v>2061.6</v>
      </c>
      <c r="F58" s="32">
        <v>0</v>
      </c>
      <c r="G58" s="33">
        <v>0</v>
      </c>
    </row>
    <row r="59" spans="1:7" ht="67.5" customHeight="1">
      <c r="A59" s="17" t="s">
        <v>122</v>
      </c>
      <c r="B59" s="35" t="s">
        <v>84</v>
      </c>
      <c r="C59" s="58"/>
      <c r="D59" s="15"/>
      <c r="E59" s="59">
        <f>E60</f>
        <v>15</v>
      </c>
      <c r="F59" s="59">
        <f>F60</f>
        <v>120</v>
      </c>
      <c r="G59" s="59">
        <f>G60</f>
        <v>130</v>
      </c>
    </row>
    <row r="60" spans="1:7" ht="18" customHeight="1">
      <c r="A60" s="17" t="s">
        <v>123</v>
      </c>
      <c r="B60" s="35" t="s">
        <v>119</v>
      </c>
      <c r="C60" s="14"/>
      <c r="D60" s="15"/>
      <c r="E60" s="19">
        <f>E61+E64</f>
        <v>15</v>
      </c>
      <c r="F60" s="19">
        <f>F61+F64</f>
        <v>120</v>
      </c>
      <c r="G60" s="19">
        <f>G61+G64</f>
        <v>130</v>
      </c>
    </row>
    <row r="61" spans="1:7" ht="34.5" customHeight="1">
      <c r="A61" s="71" t="s">
        <v>124</v>
      </c>
      <c r="B61" s="49" t="s">
        <v>120</v>
      </c>
      <c r="C61" s="58"/>
      <c r="D61" s="58"/>
      <c r="E61" s="59">
        <f aca="true" t="shared" si="6" ref="E61:G62">E62</f>
        <v>15</v>
      </c>
      <c r="F61" s="59">
        <f t="shared" si="6"/>
        <v>20</v>
      </c>
      <c r="G61" s="59">
        <f t="shared" si="6"/>
        <v>30</v>
      </c>
    </row>
    <row r="62" spans="1:7" ht="27" customHeight="1">
      <c r="A62" s="72" t="s">
        <v>112</v>
      </c>
      <c r="B62" s="61" t="s">
        <v>121</v>
      </c>
      <c r="C62" s="27" t="s">
        <v>95</v>
      </c>
      <c r="D62" s="62"/>
      <c r="E62" s="28">
        <f t="shared" si="6"/>
        <v>15</v>
      </c>
      <c r="F62" s="28">
        <f t="shared" si="6"/>
        <v>20</v>
      </c>
      <c r="G62" s="29">
        <f t="shared" si="6"/>
        <v>30</v>
      </c>
    </row>
    <row r="63" spans="1:7" ht="31.5" customHeight="1">
      <c r="A63" s="73" t="s">
        <v>109</v>
      </c>
      <c r="B63" s="31" t="s">
        <v>121</v>
      </c>
      <c r="C63" s="31" t="s">
        <v>95</v>
      </c>
      <c r="D63" s="64" t="s">
        <v>85</v>
      </c>
      <c r="E63" s="32">
        <v>15</v>
      </c>
      <c r="F63" s="32">
        <v>20</v>
      </c>
      <c r="G63" s="33">
        <v>30</v>
      </c>
    </row>
    <row r="64" spans="1:7" ht="31.5" customHeight="1">
      <c r="A64" s="71" t="s">
        <v>127</v>
      </c>
      <c r="B64" s="49" t="s">
        <v>125</v>
      </c>
      <c r="C64" s="58"/>
      <c r="D64" s="58"/>
      <c r="E64" s="59">
        <f>E65</f>
        <v>0</v>
      </c>
      <c r="F64" s="59">
        <f>F65+F69</f>
        <v>100</v>
      </c>
      <c r="G64" s="59">
        <f>G65+G69</f>
        <v>100</v>
      </c>
    </row>
    <row r="65" spans="1:7" ht="31.5" customHeight="1">
      <c r="A65" s="72" t="s">
        <v>128</v>
      </c>
      <c r="B65" s="61" t="s">
        <v>126</v>
      </c>
      <c r="C65" s="27" t="s">
        <v>95</v>
      </c>
      <c r="D65" s="62"/>
      <c r="E65" s="28">
        <f>E66</f>
        <v>0</v>
      </c>
      <c r="F65" s="28">
        <f>F66</f>
        <v>100</v>
      </c>
      <c r="G65" s="29">
        <f>G66</f>
        <v>100</v>
      </c>
    </row>
    <row r="66" spans="1:7" ht="31.5" customHeight="1">
      <c r="A66" s="73" t="s">
        <v>109</v>
      </c>
      <c r="B66" s="31" t="s">
        <v>126</v>
      </c>
      <c r="C66" s="31" t="s">
        <v>95</v>
      </c>
      <c r="D66" s="64" t="s">
        <v>85</v>
      </c>
      <c r="E66" s="32">
        <v>0</v>
      </c>
      <c r="F66" s="32">
        <v>100</v>
      </c>
      <c r="G66" s="33">
        <v>100</v>
      </c>
    </row>
    <row r="67" spans="1:7" ht="52.5" customHeight="1">
      <c r="A67" s="17" t="s">
        <v>144</v>
      </c>
      <c r="B67" s="35" t="s">
        <v>89</v>
      </c>
      <c r="C67" s="58"/>
      <c r="D67" s="15"/>
      <c r="E67" s="59">
        <f>E69</f>
        <v>2809</v>
      </c>
      <c r="F67" s="59">
        <f>F69</f>
        <v>0</v>
      </c>
      <c r="G67" s="65">
        <f>G69</f>
        <v>0</v>
      </c>
    </row>
    <row r="68" spans="1:7" ht="25.5" customHeight="1">
      <c r="A68" s="17" t="s">
        <v>123</v>
      </c>
      <c r="B68" s="35" t="s">
        <v>141</v>
      </c>
      <c r="C68" s="58"/>
      <c r="D68" s="14"/>
      <c r="E68" s="59">
        <f aca="true" t="shared" si="7" ref="E68:G69">E69</f>
        <v>2809</v>
      </c>
      <c r="F68" s="59">
        <f t="shared" si="7"/>
        <v>0</v>
      </c>
      <c r="G68" s="65">
        <f t="shared" si="7"/>
        <v>0</v>
      </c>
    </row>
    <row r="69" spans="1:7" ht="66" customHeight="1">
      <c r="A69" s="37" t="s">
        <v>140</v>
      </c>
      <c r="B69" s="35" t="s">
        <v>142</v>
      </c>
      <c r="C69" s="58"/>
      <c r="D69" s="14"/>
      <c r="E69" s="59">
        <f t="shared" si="7"/>
        <v>2809</v>
      </c>
      <c r="F69" s="59">
        <f t="shared" si="7"/>
        <v>0</v>
      </c>
      <c r="G69" s="65">
        <f t="shared" si="7"/>
        <v>0</v>
      </c>
    </row>
    <row r="70" spans="1:7" ht="75.75" customHeight="1">
      <c r="A70" s="74" t="s">
        <v>94</v>
      </c>
      <c r="B70" s="23" t="s">
        <v>143</v>
      </c>
      <c r="C70" s="23"/>
      <c r="D70" s="23"/>
      <c r="E70" s="59">
        <f>E71+E73</f>
        <v>2809</v>
      </c>
      <c r="F70" s="59">
        <f>F71+F73</f>
        <v>0</v>
      </c>
      <c r="G70" s="59">
        <f>G71+G73</f>
        <v>0</v>
      </c>
    </row>
    <row r="71" spans="1:7" ht="34.5" customHeight="1">
      <c r="A71" s="26" t="s">
        <v>106</v>
      </c>
      <c r="B71" s="61" t="s">
        <v>143</v>
      </c>
      <c r="C71" s="27" t="s">
        <v>95</v>
      </c>
      <c r="D71" s="62"/>
      <c r="E71" s="28">
        <f>E72</f>
        <v>1609</v>
      </c>
      <c r="F71" s="28">
        <f>F72</f>
        <v>0</v>
      </c>
      <c r="G71" s="29">
        <f>G72</f>
        <v>0</v>
      </c>
    </row>
    <row r="72" spans="1:7" ht="23.25" customHeight="1">
      <c r="A72" s="30" t="s">
        <v>26</v>
      </c>
      <c r="B72" s="63" t="s">
        <v>143</v>
      </c>
      <c r="C72" s="31" t="s">
        <v>95</v>
      </c>
      <c r="D72" s="64" t="s">
        <v>27</v>
      </c>
      <c r="E72" s="32">
        <v>1609</v>
      </c>
      <c r="F72" s="32">
        <v>0</v>
      </c>
      <c r="G72" s="33">
        <v>0</v>
      </c>
    </row>
    <row r="73" spans="1:7" ht="29.25" customHeight="1">
      <c r="A73" s="26" t="s">
        <v>106</v>
      </c>
      <c r="B73" s="61" t="s">
        <v>143</v>
      </c>
      <c r="C73" s="27" t="s">
        <v>95</v>
      </c>
      <c r="D73" s="62"/>
      <c r="E73" s="28">
        <f>E74</f>
        <v>1200</v>
      </c>
      <c r="F73" s="28">
        <f>F74</f>
        <v>0</v>
      </c>
      <c r="G73" s="29">
        <f>G74</f>
        <v>0</v>
      </c>
    </row>
    <row r="74" spans="1:7" ht="23.25" customHeight="1">
      <c r="A74" s="30" t="s">
        <v>12</v>
      </c>
      <c r="B74" s="63" t="s">
        <v>143</v>
      </c>
      <c r="C74" s="31" t="s">
        <v>95</v>
      </c>
      <c r="D74" s="75" t="s">
        <v>11</v>
      </c>
      <c r="E74" s="32">
        <v>1200</v>
      </c>
      <c r="F74" s="32">
        <v>0</v>
      </c>
      <c r="G74" s="33">
        <v>0</v>
      </c>
    </row>
    <row r="75" spans="1:7" ht="67.5" customHeight="1">
      <c r="A75" s="76" t="s">
        <v>110</v>
      </c>
      <c r="B75" s="15" t="s">
        <v>59</v>
      </c>
      <c r="C75" s="58" t="s">
        <v>14</v>
      </c>
      <c r="D75" s="15"/>
      <c r="E75" s="59">
        <f>E76+E88</f>
        <v>2512.4</v>
      </c>
      <c r="F75" s="59">
        <f>F76+F88</f>
        <v>2050</v>
      </c>
      <c r="G75" s="59">
        <f>G76+G88</f>
        <v>3664.6</v>
      </c>
    </row>
    <row r="76" spans="1:7" ht="54.75" customHeight="1">
      <c r="A76" s="77" t="s">
        <v>60</v>
      </c>
      <c r="B76" s="35" t="s">
        <v>145</v>
      </c>
      <c r="C76" s="15" t="s">
        <v>14</v>
      </c>
      <c r="D76" s="15"/>
      <c r="E76" s="16">
        <f>E77+E84</f>
        <v>2512.4</v>
      </c>
      <c r="F76" s="16">
        <f>F77+F84</f>
        <v>2050</v>
      </c>
      <c r="G76" s="16">
        <f>G77+G84</f>
        <v>2055</v>
      </c>
    </row>
    <row r="77" spans="1:7" ht="36" customHeight="1">
      <c r="A77" s="78" t="s">
        <v>61</v>
      </c>
      <c r="B77" s="35" t="s">
        <v>146</v>
      </c>
      <c r="C77" s="15"/>
      <c r="D77" s="15"/>
      <c r="E77" s="16">
        <f>E78+E81</f>
        <v>2492.4</v>
      </c>
      <c r="F77" s="16">
        <f>F78+F81</f>
        <v>2030</v>
      </c>
      <c r="G77" s="16">
        <f>G78+G81</f>
        <v>2035</v>
      </c>
    </row>
    <row r="78" spans="1:7" ht="36" customHeight="1">
      <c r="A78" s="22" t="s">
        <v>86</v>
      </c>
      <c r="B78" s="79" t="s">
        <v>147</v>
      </c>
      <c r="C78" s="44"/>
      <c r="D78" s="44"/>
      <c r="E78" s="45">
        <f aca="true" t="shared" si="8" ref="E78:G79">E79</f>
        <v>27</v>
      </c>
      <c r="F78" s="45">
        <f t="shared" si="8"/>
        <v>30</v>
      </c>
      <c r="G78" s="46">
        <f t="shared" si="8"/>
        <v>35</v>
      </c>
    </row>
    <row r="79" spans="1:7" ht="36" customHeight="1">
      <c r="A79" s="26" t="s">
        <v>106</v>
      </c>
      <c r="B79" s="61" t="s">
        <v>147</v>
      </c>
      <c r="C79" s="27" t="s">
        <v>95</v>
      </c>
      <c r="D79" s="62"/>
      <c r="E79" s="28">
        <f t="shared" si="8"/>
        <v>27</v>
      </c>
      <c r="F79" s="28">
        <f t="shared" si="8"/>
        <v>30</v>
      </c>
      <c r="G79" s="29">
        <f t="shared" si="8"/>
        <v>35</v>
      </c>
    </row>
    <row r="80" spans="1:7" ht="36" customHeight="1">
      <c r="A80" s="30" t="s">
        <v>26</v>
      </c>
      <c r="B80" s="63" t="s">
        <v>147</v>
      </c>
      <c r="C80" s="31" t="s">
        <v>95</v>
      </c>
      <c r="D80" s="64" t="s">
        <v>27</v>
      </c>
      <c r="E80" s="32">
        <v>27</v>
      </c>
      <c r="F80" s="32">
        <v>30</v>
      </c>
      <c r="G80" s="33">
        <v>35</v>
      </c>
    </row>
    <row r="81" spans="1:7" ht="27" customHeight="1">
      <c r="A81" s="22" t="s">
        <v>151</v>
      </c>
      <c r="B81" s="79" t="s">
        <v>148</v>
      </c>
      <c r="C81" s="44"/>
      <c r="D81" s="44"/>
      <c r="E81" s="45">
        <f aca="true" t="shared" si="9" ref="E81:G82">E82</f>
        <v>2465.4</v>
      </c>
      <c r="F81" s="45">
        <f t="shared" si="9"/>
        <v>2000</v>
      </c>
      <c r="G81" s="46">
        <f t="shared" si="9"/>
        <v>2000</v>
      </c>
    </row>
    <row r="82" spans="1:7" ht="36" customHeight="1">
      <c r="A82" s="26" t="s">
        <v>106</v>
      </c>
      <c r="B82" s="61" t="s">
        <v>148</v>
      </c>
      <c r="C82" s="27" t="s">
        <v>95</v>
      </c>
      <c r="D82" s="62"/>
      <c r="E82" s="28">
        <f t="shared" si="9"/>
        <v>2465.4</v>
      </c>
      <c r="F82" s="28">
        <f t="shared" si="9"/>
        <v>2000</v>
      </c>
      <c r="G82" s="29">
        <f t="shared" si="9"/>
        <v>2000</v>
      </c>
    </row>
    <row r="83" spans="1:7" ht="36" customHeight="1">
      <c r="A83" s="30" t="s">
        <v>26</v>
      </c>
      <c r="B83" s="63" t="s">
        <v>148</v>
      </c>
      <c r="C83" s="31" t="s">
        <v>95</v>
      </c>
      <c r="D83" s="64" t="s">
        <v>27</v>
      </c>
      <c r="E83" s="32">
        <f>2002.7+462.7</f>
        <v>2465.4</v>
      </c>
      <c r="F83" s="32">
        <v>2000</v>
      </c>
      <c r="G83" s="33">
        <v>2000</v>
      </c>
    </row>
    <row r="84" spans="1:7" ht="52.5" customHeight="1">
      <c r="A84" s="34" t="s">
        <v>152</v>
      </c>
      <c r="B84" s="35" t="s">
        <v>149</v>
      </c>
      <c r="C84" s="15"/>
      <c r="D84" s="15"/>
      <c r="E84" s="16">
        <f aca="true" t="shared" si="10" ref="E84:F86">E85</f>
        <v>20</v>
      </c>
      <c r="F84" s="16">
        <f t="shared" si="10"/>
        <v>20</v>
      </c>
      <c r="G84" s="80">
        <f>G85</f>
        <v>20</v>
      </c>
    </row>
    <row r="85" spans="1:7" ht="33.75" customHeight="1">
      <c r="A85" s="81" t="s">
        <v>66</v>
      </c>
      <c r="B85" s="82" t="s">
        <v>150</v>
      </c>
      <c r="C85" s="50"/>
      <c r="D85" s="50"/>
      <c r="E85" s="83">
        <f t="shared" si="10"/>
        <v>20</v>
      </c>
      <c r="F85" s="83">
        <f t="shared" si="10"/>
        <v>20</v>
      </c>
      <c r="G85" s="84">
        <f>G86</f>
        <v>20</v>
      </c>
    </row>
    <row r="86" spans="1:7" ht="33" customHeight="1">
      <c r="A86" s="26" t="s">
        <v>106</v>
      </c>
      <c r="B86" s="61" t="s">
        <v>150</v>
      </c>
      <c r="C86" s="27" t="s">
        <v>95</v>
      </c>
      <c r="D86" s="62"/>
      <c r="E86" s="28">
        <f t="shared" si="10"/>
        <v>20</v>
      </c>
      <c r="F86" s="28">
        <f t="shared" si="10"/>
        <v>20</v>
      </c>
      <c r="G86" s="29">
        <f>G87</f>
        <v>20</v>
      </c>
    </row>
    <row r="87" spans="1:7" ht="23.25" customHeight="1">
      <c r="A87" s="30" t="s">
        <v>26</v>
      </c>
      <c r="B87" s="63" t="s">
        <v>150</v>
      </c>
      <c r="C87" s="31" t="s">
        <v>95</v>
      </c>
      <c r="D87" s="64" t="s">
        <v>27</v>
      </c>
      <c r="E87" s="32">
        <v>20</v>
      </c>
      <c r="F87" s="32">
        <v>20</v>
      </c>
      <c r="G87" s="33">
        <v>20</v>
      </c>
    </row>
    <row r="88" spans="1:7" ht="23.25" customHeight="1">
      <c r="A88" s="17" t="s">
        <v>190</v>
      </c>
      <c r="B88" s="35" t="s">
        <v>226</v>
      </c>
      <c r="C88" s="15" t="s">
        <v>14</v>
      </c>
      <c r="D88" s="15"/>
      <c r="E88" s="16">
        <f aca="true" t="shared" si="11" ref="E88:G89">E89</f>
        <v>0</v>
      </c>
      <c r="F88" s="16">
        <f t="shared" si="11"/>
        <v>0</v>
      </c>
      <c r="G88" s="16">
        <f t="shared" si="11"/>
        <v>1609.6</v>
      </c>
    </row>
    <row r="89" spans="1:7" ht="36" customHeight="1">
      <c r="A89" s="71" t="s">
        <v>229</v>
      </c>
      <c r="B89" s="35" t="s">
        <v>227</v>
      </c>
      <c r="C89" s="15"/>
      <c r="D89" s="15"/>
      <c r="E89" s="16">
        <f t="shared" si="11"/>
        <v>0</v>
      </c>
      <c r="F89" s="16">
        <f t="shared" si="11"/>
        <v>0</v>
      </c>
      <c r="G89" s="16">
        <f t="shared" si="11"/>
        <v>1609.6</v>
      </c>
    </row>
    <row r="90" spans="1:7" ht="39.75" customHeight="1">
      <c r="A90" s="22" t="s">
        <v>230</v>
      </c>
      <c r="B90" s="79" t="s">
        <v>228</v>
      </c>
      <c r="C90" s="44"/>
      <c r="D90" s="44"/>
      <c r="E90" s="45">
        <f aca="true" t="shared" si="12" ref="E90:G91">E91</f>
        <v>0</v>
      </c>
      <c r="F90" s="45">
        <f t="shared" si="12"/>
        <v>0</v>
      </c>
      <c r="G90" s="46">
        <f t="shared" si="12"/>
        <v>1609.6</v>
      </c>
    </row>
    <row r="91" spans="1:7" ht="33" customHeight="1">
      <c r="A91" s="73" t="s">
        <v>106</v>
      </c>
      <c r="B91" s="61" t="s">
        <v>228</v>
      </c>
      <c r="C91" s="27" t="s">
        <v>95</v>
      </c>
      <c r="D91" s="62"/>
      <c r="E91" s="28">
        <f t="shared" si="12"/>
        <v>0</v>
      </c>
      <c r="F91" s="28">
        <f t="shared" si="12"/>
        <v>0</v>
      </c>
      <c r="G91" s="29">
        <f t="shared" si="12"/>
        <v>1609.6</v>
      </c>
    </row>
    <row r="92" spans="1:7" ht="23.25" customHeight="1">
      <c r="A92" s="30" t="s">
        <v>26</v>
      </c>
      <c r="B92" s="63" t="s">
        <v>228</v>
      </c>
      <c r="C92" s="31" t="s">
        <v>95</v>
      </c>
      <c r="D92" s="64" t="s">
        <v>27</v>
      </c>
      <c r="E92" s="32">
        <v>0</v>
      </c>
      <c r="F92" s="32">
        <v>0</v>
      </c>
      <c r="G92" s="33">
        <v>1609.6</v>
      </c>
    </row>
    <row r="93" spans="1:7" ht="23.25" customHeight="1">
      <c r="A93" s="85" t="s">
        <v>29</v>
      </c>
      <c r="B93" s="15" t="s">
        <v>39</v>
      </c>
      <c r="C93" s="15" t="s">
        <v>14</v>
      </c>
      <c r="D93" s="75"/>
      <c r="E93" s="16">
        <f>E94+E102+E110+E98</f>
        <v>14019.4</v>
      </c>
      <c r="F93" s="16">
        <f>F94+F102+F110+F98</f>
        <v>14591.6</v>
      </c>
      <c r="G93" s="16">
        <f>G94+G102+G110+G98</f>
        <v>15234.7</v>
      </c>
    </row>
    <row r="94" spans="1:7" ht="35.25" customHeight="1">
      <c r="A94" s="86" t="s">
        <v>32</v>
      </c>
      <c r="B94" s="87" t="s">
        <v>40</v>
      </c>
      <c r="C94" s="15"/>
      <c r="D94" s="15"/>
      <c r="E94" s="16">
        <f aca="true" t="shared" si="13" ref="E94:F96">E95</f>
        <v>1857.9</v>
      </c>
      <c r="F94" s="16">
        <f t="shared" si="13"/>
        <v>1979</v>
      </c>
      <c r="G94" s="80">
        <f>G95</f>
        <v>2100.1</v>
      </c>
    </row>
    <row r="95" spans="1:7" ht="30.75" customHeight="1">
      <c r="A95" s="88" t="s">
        <v>118</v>
      </c>
      <c r="B95" s="23" t="s">
        <v>174</v>
      </c>
      <c r="C95" s="23"/>
      <c r="D95" s="23"/>
      <c r="E95" s="24">
        <f t="shared" si="13"/>
        <v>1857.9</v>
      </c>
      <c r="F95" s="24">
        <f t="shared" si="13"/>
        <v>1979</v>
      </c>
      <c r="G95" s="25">
        <f>G96</f>
        <v>2100.1</v>
      </c>
    </row>
    <row r="96" spans="1:7" ht="61.5" customHeight="1">
      <c r="A96" s="89" t="s">
        <v>102</v>
      </c>
      <c r="B96" s="62" t="s">
        <v>174</v>
      </c>
      <c r="C96" s="62" t="s">
        <v>96</v>
      </c>
      <c r="D96" s="62"/>
      <c r="E96" s="90">
        <f t="shared" si="13"/>
        <v>1857.9</v>
      </c>
      <c r="F96" s="90">
        <f t="shared" si="13"/>
        <v>1979</v>
      </c>
      <c r="G96" s="91">
        <f>G97</f>
        <v>2100.1</v>
      </c>
    </row>
    <row r="97" spans="1:7" ht="53.25" customHeight="1">
      <c r="A97" s="30" t="s">
        <v>221</v>
      </c>
      <c r="B97" s="64" t="s">
        <v>174</v>
      </c>
      <c r="C97" s="64" t="s">
        <v>96</v>
      </c>
      <c r="D97" s="64" t="s">
        <v>33</v>
      </c>
      <c r="E97" s="92">
        <v>1857.9</v>
      </c>
      <c r="F97" s="92">
        <v>1979</v>
      </c>
      <c r="G97" s="93">
        <v>2100.1</v>
      </c>
    </row>
    <row r="98" spans="1:7" ht="53.25" customHeight="1">
      <c r="A98" s="94" t="s">
        <v>87</v>
      </c>
      <c r="B98" s="87" t="s">
        <v>88</v>
      </c>
      <c r="C98" s="87"/>
      <c r="D98" s="87"/>
      <c r="E98" s="95">
        <f aca="true" t="shared" si="14" ref="E98:F100">E99</f>
        <v>8.9</v>
      </c>
      <c r="F98" s="95">
        <f t="shared" si="14"/>
        <v>9.3</v>
      </c>
      <c r="G98" s="96">
        <f>G99</f>
        <v>9.6</v>
      </c>
    </row>
    <row r="99" spans="1:7" ht="30" customHeight="1">
      <c r="A99" s="88" t="s">
        <v>118</v>
      </c>
      <c r="B99" s="97" t="s">
        <v>175</v>
      </c>
      <c r="C99" s="97"/>
      <c r="D99" s="97"/>
      <c r="E99" s="98">
        <f t="shared" si="14"/>
        <v>8.9</v>
      </c>
      <c r="F99" s="98">
        <f t="shared" si="14"/>
        <v>9.3</v>
      </c>
      <c r="G99" s="99">
        <f>G100</f>
        <v>9.6</v>
      </c>
    </row>
    <row r="100" spans="1:7" ht="34.5" customHeight="1">
      <c r="A100" s="100" t="s">
        <v>103</v>
      </c>
      <c r="B100" s="101" t="s">
        <v>175</v>
      </c>
      <c r="C100" s="101" t="s">
        <v>97</v>
      </c>
      <c r="D100" s="101"/>
      <c r="E100" s="102">
        <f t="shared" si="14"/>
        <v>8.9</v>
      </c>
      <c r="F100" s="102">
        <f t="shared" si="14"/>
        <v>9.3</v>
      </c>
      <c r="G100" s="103">
        <f>G101</f>
        <v>9.6</v>
      </c>
    </row>
    <row r="101" spans="1:7" ht="52.5" customHeight="1">
      <c r="A101" s="30" t="s">
        <v>8</v>
      </c>
      <c r="B101" s="64" t="s">
        <v>175</v>
      </c>
      <c r="C101" s="64" t="s">
        <v>97</v>
      </c>
      <c r="D101" s="64" t="s">
        <v>0</v>
      </c>
      <c r="E101" s="92">
        <v>8.9</v>
      </c>
      <c r="F101" s="92">
        <v>9.3</v>
      </c>
      <c r="G101" s="93">
        <v>9.6</v>
      </c>
    </row>
    <row r="102" spans="1:9" ht="37.5" customHeight="1">
      <c r="A102" s="94" t="s">
        <v>30</v>
      </c>
      <c r="B102" s="87" t="s">
        <v>41</v>
      </c>
      <c r="C102" s="87"/>
      <c r="D102" s="87"/>
      <c r="E102" s="95">
        <f>E103+E106+E108</f>
        <v>12149.1</v>
      </c>
      <c r="F102" s="95">
        <f>F103+F106+F108</f>
        <v>12599.800000000001</v>
      </c>
      <c r="G102" s="95">
        <f>G103+G106+G108</f>
        <v>13121.5</v>
      </c>
      <c r="H102" s="3"/>
      <c r="I102" s="3"/>
    </row>
    <row r="103" spans="1:7" ht="24" customHeight="1">
      <c r="A103" s="88" t="s">
        <v>118</v>
      </c>
      <c r="B103" s="23" t="s">
        <v>117</v>
      </c>
      <c r="C103" s="23"/>
      <c r="D103" s="23"/>
      <c r="E103" s="104">
        <f aca="true" t="shared" si="15" ref="E103:G104">E104</f>
        <v>10556.5</v>
      </c>
      <c r="F103" s="104">
        <f t="shared" si="15"/>
        <v>11323.7</v>
      </c>
      <c r="G103" s="105">
        <f t="shared" si="15"/>
        <v>11845.3</v>
      </c>
    </row>
    <row r="104" spans="1:7" ht="66" customHeight="1">
      <c r="A104" s="89" t="s">
        <v>102</v>
      </c>
      <c r="B104" s="62" t="s">
        <v>117</v>
      </c>
      <c r="C104" s="62" t="s">
        <v>96</v>
      </c>
      <c r="D104" s="62"/>
      <c r="E104" s="106">
        <f t="shared" si="15"/>
        <v>10556.5</v>
      </c>
      <c r="F104" s="106">
        <f t="shared" si="15"/>
        <v>11323.7</v>
      </c>
      <c r="G104" s="107">
        <f t="shared" si="15"/>
        <v>11845.3</v>
      </c>
    </row>
    <row r="105" spans="1:7" ht="48.75" customHeight="1">
      <c r="A105" s="30" t="s">
        <v>219</v>
      </c>
      <c r="B105" s="64" t="s">
        <v>117</v>
      </c>
      <c r="C105" s="64" t="s">
        <v>96</v>
      </c>
      <c r="D105" s="64" t="s">
        <v>1</v>
      </c>
      <c r="E105" s="108">
        <f>10548.1+8.4</f>
        <v>10556.5</v>
      </c>
      <c r="F105" s="108">
        <v>11323.7</v>
      </c>
      <c r="G105" s="109">
        <v>11845.3</v>
      </c>
    </row>
    <row r="106" spans="1:7" ht="33" customHeight="1">
      <c r="A106" s="26" t="s">
        <v>106</v>
      </c>
      <c r="B106" s="101" t="s">
        <v>117</v>
      </c>
      <c r="C106" s="101" t="s">
        <v>95</v>
      </c>
      <c r="D106" s="101"/>
      <c r="E106" s="110">
        <f>E107</f>
        <v>1365.9</v>
      </c>
      <c r="F106" s="110">
        <f>F107</f>
        <v>1117.6</v>
      </c>
      <c r="G106" s="111">
        <f>G107</f>
        <v>1117.7</v>
      </c>
    </row>
    <row r="107" spans="1:7" ht="52.5" customHeight="1">
      <c r="A107" s="30" t="s">
        <v>220</v>
      </c>
      <c r="B107" s="112" t="s">
        <v>117</v>
      </c>
      <c r="C107" s="112" t="s">
        <v>95</v>
      </c>
      <c r="D107" s="112" t="s">
        <v>1</v>
      </c>
      <c r="E107" s="113">
        <v>1365.9</v>
      </c>
      <c r="F107" s="113">
        <v>1117.6</v>
      </c>
      <c r="G107" s="114">
        <v>1117.7</v>
      </c>
    </row>
    <row r="108" spans="1:7" ht="26.25" customHeight="1">
      <c r="A108" s="100" t="s">
        <v>103</v>
      </c>
      <c r="B108" s="101" t="s">
        <v>117</v>
      </c>
      <c r="C108" s="101" t="s">
        <v>97</v>
      </c>
      <c r="D108" s="101"/>
      <c r="E108" s="102">
        <f>E109</f>
        <v>226.7</v>
      </c>
      <c r="F108" s="110">
        <f>F109</f>
        <v>158.5</v>
      </c>
      <c r="G108" s="111">
        <f>G109</f>
        <v>158.5</v>
      </c>
    </row>
    <row r="109" spans="1:7" ht="52.5" customHeight="1">
      <c r="A109" s="30" t="s">
        <v>9</v>
      </c>
      <c r="B109" s="112" t="s">
        <v>117</v>
      </c>
      <c r="C109" s="112" t="s">
        <v>97</v>
      </c>
      <c r="D109" s="112" t="s">
        <v>1</v>
      </c>
      <c r="E109" s="115">
        <v>226.7</v>
      </c>
      <c r="F109" s="113">
        <v>158.5</v>
      </c>
      <c r="G109" s="114">
        <v>158.5</v>
      </c>
    </row>
    <row r="110" spans="1:7" ht="48" customHeight="1">
      <c r="A110" s="116" t="s">
        <v>75</v>
      </c>
      <c r="B110" s="117" t="s">
        <v>76</v>
      </c>
      <c r="C110" s="112"/>
      <c r="D110" s="117"/>
      <c r="E110" s="118">
        <f aca="true" t="shared" si="16" ref="E110:F112">E111</f>
        <v>3.5</v>
      </c>
      <c r="F110" s="118">
        <f t="shared" si="16"/>
        <v>3.5</v>
      </c>
      <c r="G110" s="119">
        <f>G111</f>
        <v>3.5</v>
      </c>
    </row>
    <row r="111" spans="1:7" ht="30" customHeight="1">
      <c r="A111" s="88" t="s">
        <v>116</v>
      </c>
      <c r="B111" s="23" t="s">
        <v>77</v>
      </c>
      <c r="C111" s="23"/>
      <c r="D111" s="23"/>
      <c r="E111" s="104">
        <f t="shared" si="16"/>
        <v>3.5</v>
      </c>
      <c r="F111" s="104">
        <f t="shared" si="16"/>
        <v>3.5</v>
      </c>
      <c r="G111" s="105">
        <f>G112</f>
        <v>3.5</v>
      </c>
    </row>
    <row r="112" spans="1:7" ht="48" customHeight="1">
      <c r="A112" s="26" t="s">
        <v>106</v>
      </c>
      <c r="B112" s="62" t="s">
        <v>77</v>
      </c>
      <c r="C112" s="62" t="s">
        <v>95</v>
      </c>
      <c r="D112" s="62"/>
      <c r="E112" s="106">
        <f t="shared" si="16"/>
        <v>3.5</v>
      </c>
      <c r="F112" s="106">
        <f t="shared" si="16"/>
        <v>3.5</v>
      </c>
      <c r="G112" s="107">
        <f>G113</f>
        <v>3.5</v>
      </c>
    </row>
    <row r="113" spans="1:7" ht="48" customHeight="1">
      <c r="A113" s="30" t="s">
        <v>9</v>
      </c>
      <c r="B113" s="64" t="s">
        <v>77</v>
      </c>
      <c r="C113" s="64" t="s">
        <v>95</v>
      </c>
      <c r="D113" s="64" t="s">
        <v>1</v>
      </c>
      <c r="E113" s="108">
        <v>3.5</v>
      </c>
      <c r="F113" s="108">
        <v>3.5</v>
      </c>
      <c r="G113" s="109">
        <v>3.5</v>
      </c>
    </row>
    <row r="114" spans="1:7" ht="63" customHeight="1">
      <c r="A114" s="120" t="s">
        <v>196</v>
      </c>
      <c r="B114" s="49" t="s">
        <v>214</v>
      </c>
      <c r="C114" s="121"/>
      <c r="D114" s="121"/>
      <c r="E114" s="122">
        <f>E115</f>
        <v>4702.8</v>
      </c>
      <c r="F114" s="122">
        <f>F115</f>
        <v>0</v>
      </c>
      <c r="G114" s="123">
        <f>G115</f>
        <v>0</v>
      </c>
    </row>
    <row r="115" spans="1:7" ht="21" customHeight="1">
      <c r="A115" s="120" t="s">
        <v>190</v>
      </c>
      <c r="B115" s="35" t="s">
        <v>215</v>
      </c>
      <c r="C115" s="124"/>
      <c r="D115" s="124"/>
      <c r="E115" s="125">
        <f>E116</f>
        <v>4702.8</v>
      </c>
      <c r="F115" s="125">
        <f>F119</f>
        <v>0</v>
      </c>
      <c r="G115" s="126">
        <f>G119</f>
        <v>0</v>
      </c>
    </row>
    <row r="116" spans="1:7" ht="34.5" customHeight="1">
      <c r="A116" s="120" t="s">
        <v>212</v>
      </c>
      <c r="B116" s="49" t="s">
        <v>216</v>
      </c>
      <c r="C116" s="127"/>
      <c r="D116" s="127"/>
      <c r="E116" s="128">
        <f>E117</f>
        <v>4702.8</v>
      </c>
      <c r="F116" s="128">
        <f aca="true" t="shared" si="17" ref="F116:G118">F117</f>
        <v>0</v>
      </c>
      <c r="G116" s="128">
        <f t="shared" si="17"/>
        <v>0</v>
      </c>
    </row>
    <row r="117" spans="1:7" ht="20.25" customHeight="1">
      <c r="A117" s="129" t="s">
        <v>213</v>
      </c>
      <c r="B117" s="27" t="s">
        <v>217</v>
      </c>
      <c r="C117" s="130"/>
      <c r="D117" s="130"/>
      <c r="E117" s="131">
        <f>E118</f>
        <v>4702.8</v>
      </c>
      <c r="F117" s="131">
        <f t="shared" si="17"/>
        <v>0</v>
      </c>
      <c r="G117" s="131">
        <f t="shared" si="17"/>
        <v>0</v>
      </c>
    </row>
    <row r="118" spans="1:7" ht="30" customHeight="1">
      <c r="A118" s="129" t="s">
        <v>201</v>
      </c>
      <c r="B118" s="27" t="s">
        <v>217</v>
      </c>
      <c r="C118" s="130" t="s">
        <v>197</v>
      </c>
      <c r="D118" s="130"/>
      <c r="E118" s="131">
        <f>E119</f>
        <v>4702.8</v>
      </c>
      <c r="F118" s="131">
        <f t="shared" si="17"/>
        <v>0</v>
      </c>
      <c r="G118" s="131">
        <f t="shared" si="17"/>
        <v>0</v>
      </c>
    </row>
    <row r="119" spans="1:7" ht="34.5" customHeight="1">
      <c r="A119" s="73" t="s">
        <v>3</v>
      </c>
      <c r="B119" s="75" t="s">
        <v>217</v>
      </c>
      <c r="C119" s="75" t="s">
        <v>197</v>
      </c>
      <c r="D119" s="75" t="s">
        <v>4</v>
      </c>
      <c r="E119" s="132">
        <f>3400+4631.8-3329</f>
        <v>4702.8</v>
      </c>
      <c r="F119" s="132">
        <v>0</v>
      </c>
      <c r="G119" s="133">
        <v>0</v>
      </c>
    </row>
    <row r="120" spans="1:7" ht="64.5" customHeight="1">
      <c r="A120" s="17" t="s">
        <v>163</v>
      </c>
      <c r="B120" s="15" t="s">
        <v>63</v>
      </c>
      <c r="C120" s="15"/>
      <c r="D120" s="15"/>
      <c r="E120" s="16">
        <f aca="true" t="shared" si="18" ref="E120:G121">E122</f>
        <v>44.5</v>
      </c>
      <c r="F120" s="16">
        <f t="shared" si="18"/>
        <v>46.3</v>
      </c>
      <c r="G120" s="80">
        <f t="shared" si="18"/>
        <v>48.1</v>
      </c>
    </row>
    <row r="121" spans="1:7" ht="17.25" customHeight="1">
      <c r="A121" s="17" t="s">
        <v>123</v>
      </c>
      <c r="B121" s="15" t="s">
        <v>160</v>
      </c>
      <c r="C121" s="15"/>
      <c r="D121" s="15"/>
      <c r="E121" s="16">
        <f t="shared" si="18"/>
        <v>44.5</v>
      </c>
      <c r="F121" s="16">
        <f t="shared" si="18"/>
        <v>46.3</v>
      </c>
      <c r="G121" s="80">
        <f t="shared" si="18"/>
        <v>48.1</v>
      </c>
    </row>
    <row r="122" spans="1:7" ht="33.75" customHeight="1">
      <c r="A122" s="37" t="s">
        <v>164</v>
      </c>
      <c r="B122" s="38" t="s">
        <v>161</v>
      </c>
      <c r="C122" s="40"/>
      <c r="D122" s="40"/>
      <c r="E122" s="134">
        <f aca="true" t="shared" si="19" ref="E122:F124">E123</f>
        <v>44.5</v>
      </c>
      <c r="F122" s="134">
        <f t="shared" si="19"/>
        <v>46.3</v>
      </c>
      <c r="G122" s="135">
        <f>G123</f>
        <v>48.1</v>
      </c>
    </row>
    <row r="123" spans="1:7" ht="36" customHeight="1">
      <c r="A123" s="136" t="s">
        <v>165</v>
      </c>
      <c r="B123" s="23" t="s">
        <v>162</v>
      </c>
      <c r="C123" s="23"/>
      <c r="D123" s="23"/>
      <c r="E123" s="24">
        <f t="shared" si="19"/>
        <v>44.5</v>
      </c>
      <c r="F123" s="24">
        <f t="shared" si="19"/>
        <v>46.3</v>
      </c>
      <c r="G123" s="25">
        <f>G124</f>
        <v>48.1</v>
      </c>
    </row>
    <row r="124" spans="1:7" ht="34.5" customHeight="1">
      <c r="A124" s="26" t="s">
        <v>106</v>
      </c>
      <c r="B124" s="27" t="s">
        <v>162</v>
      </c>
      <c r="C124" s="27" t="s">
        <v>95</v>
      </c>
      <c r="D124" s="27"/>
      <c r="E124" s="28">
        <f t="shared" si="19"/>
        <v>44.5</v>
      </c>
      <c r="F124" s="28">
        <f t="shared" si="19"/>
        <v>46.3</v>
      </c>
      <c r="G124" s="29">
        <f>G125</f>
        <v>48.1</v>
      </c>
    </row>
    <row r="125" spans="1:7" ht="18" customHeight="1">
      <c r="A125" s="30" t="s">
        <v>12</v>
      </c>
      <c r="B125" s="31" t="s">
        <v>162</v>
      </c>
      <c r="C125" s="31" t="s">
        <v>95</v>
      </c>
      <c r="D125" s="31" t="s">
        <v>11</v>
      </c>
      <c r="E125" s="32">
        <v>44.5</v>
      </c>
      <c r="F125" s="32">
        <v>46.3</v>
      </c>
      <c r="G125" s="33">
        <v>48.1</v>
      </c>
    </row>
    <row r="126" spans="1:7" ht="54" customHeight="1">
      <c r="A126" s="17" t="s">
        <v>171</v>
      </c>
      <c r="B126" s="15" t="s">
        <v>166</v>
      </c>
      <c r="C126" s="15"/>
      <c r="D126" s="15"/>
      <c r="E126" s="16">
        <f>E128</f>
        <v>5765.400000000001</v>
      </c>
      <c r="F126" s="16">
        <f>F128</f>
        <v>617</v>
      </c>
      <c r="G126" s="80">
        <f>G128</f>
        <v>791</v>
      </c>
    </row>
    <row r="127" spans="1:7" ht="20.25" customHeight="1">
      <c r="A127" s="17" t="s">
        <v>123</v>
      </c>
      <c r="B127" s="15" t="s">
        <v>167</v>
      </c>
      <c r="C127" s="15"/>
      <c r="D127" s="15"/>
      <c r="E127" s="16">
        <f>E128</f>
        <v>5765.400000000001</v>
      </c>
      <c r="F127" s="16">
        <f>F128</f>
        <v>617</v>
      </c>
      <c r="G127" s="16">
        <f>G128</f>
        <v>791</v>
      </c>
    </row>
    <row r="128" spans="1:7" ht="34.5" customHeight="1">
      <c r="A128" s="137" t="s">
        <v>172</v>
      </c>
      <c r="B128" s="38" t="s">
        <v>173</v>
      </c>
      <c r="C128" s="40"/>
      <c r="D128" s="40"/>
      <c r="E128" s="134">
        <f>E129+E132+E135+E143+E138</f>
        <v>5765.400000000001</v>
      </c>
      <c r="F128" s="134">
        <f>F129+F132+F135+F143+F138</f>
        <v>617</v>
      </c>
      <c r="G128" s="134">
        <f>G129+G132+G135+G143+G138</f>
        <v>791</v>
      </c>
    </row>
    <row r="129" spans="1:7" ht="23.25" customHeight="1">
      <c r="A129" s="88" t="s">
        <v>54</v>
      </c>
      <c r="B129" s="23" t="s">
        <v>168</v>
      </c>
      <c r="C129" s="23"/>
      <c r="D129" s="23"/>
      <c r="E129" s="24">
        <f aca="true" t="shared" si="20" ref="E129:G133">E130</f>
        <v>1069.9</v>
      </c>
      <c r="F129" s="24">
        <f t="shared" si="20"/>
        <v>525.2</v>
      </c>
      <c r="G129" s="25">
        <f t="shared" si="20"/>
        <v>695.5</v>
      </c>
    </row>
    <row r="130" spans="1:7" ht="30">
      <c r="A130" s="26" t="s">
        <v>106</v>
      </c>
      <c r="B130" s="27" t="s">
        <v>168</v>
      </c>
      <c r="C130" s="27" t="s">
        <v>95</v>
      </c>
      <c r="D130" s="27"/>
      <c r="E130" s="28">
        <f t="shared" si="20"/>
        <v>1069.9</v>
      </c>
      <c r="F130" s="28">
        <f t="shared" si="20"/>
        <v>525.2</v>
      </c>
      <c r="G130" s="29">
        <f t="shared" si="20"/>
        <v>695.5</v>
      </c>
    </row>
    <row r="131" spans="1:7" ht="34.5" customHeight="1">
      <c r="A131" s="30" t="s">
        <v>12</v>
      </c>
      <c r="B131" s="31" t="s">
        <v>168</v>
      </c>
      <c r="C131" s="31" t="s">
        <v>95</v>
      </c>
      <c r="D131" s="31" t="s">
        <v>11</v>
      </c>
      <c r="E131" s="32">
        <v>1069.9</v>
      </c>
      <c r="F131" s="32">
        <v>525.2</v>
      </c>
      <c r="G131" s="33">
        <v>695.5</v>
      </c>
    </row>
    <row r="132" spans="1:7" ht="34.5" customHeight="1">
      <c r="A132" s="17" t="s">
        <v>193</v>
      </c>
      <c r="B132" s="23" t="s">
        <v>192</v>
      </c>
      <c r="C132" s="23"/>
      <c r="D132" s="23"/>
      <c r="E132" s="24">
        <f t="shared" si="20"/>
        <v>303</v>
      </c>
      <c r="F132" s="24">
        <f t="shared" si="20"/>
        <v>0</v>
      </c>
      <c r="G132" s="25">
        <f t="shared" si="20"/>
        <v>0</v>
      </c>
    </row>
    <row r="133" spans="1:7" ht="34.5" customHeight="1">
      <c r="A133" s="137" t="s">
        <v>106</v>
      </c>
      <c r="B133" s="27" t="s">
        <v>192</v>
      </c>
      <c r="C133" s="27" t="s">
        <v>95</v>
      </c>
      <c r="D133" s="27"/>
      <c r="E133" s="28">
        <f t="shared" si="20"/>
        <v>303</v>
      </c>
      <c r="F133" s="28">
        <f t="shared" si="20"/>
        <v>0</v>
      </c>
      <c r="G133" s="29">
        <f t="shared" si="20"/>
        <v>0</v>
      </c>
    </row>
    <row r="134" spans="1:7" ht="34.5" customHeight="1">
      <c r="A134" s="30" t="s">
        <v>12</v>
      </c>
      <c r="B134" s="31" t="s">
        <v>192</v>
      </c>
      <c r="C134" s="31" t="s">
        <v>95</v>
      </c>
      <c r="D134" s="31" t="s">
        <v>11</v>
      </c>
      <c r="E134" s="32">
        <f>300+3</f>
        <v>303</v>
      </c>
      <c r="F134" s="32">
        <v>0</v>
      </c>
      <c r="G134" s="33">
        <v>0</v>
      </c>
    </row>
    <row r="135" spans="1:7" ht="51.75" customHeight="1">
      <c r="A135" s="88" t="s">
        <v>71</v>
      </c>
      <c r="B135" s="23" t="s">
        <v>169</v>
      </c>
      <c r="C135" s="23"/>
      <c r="D135" s="23"/>
      <c r="E135" s="24">
        <f aca="true" t="shared" si="21" ref="E135:G136">E136</f>
        <v>939.4000000000001</v>
      </c>
      <c r="F135" s="24">
        <f t="shared" si="21"/>
        <v>0</v>
      </c>
      <c r="G135" s="25">
        <f t="shared" si="21"/>
        <v>0</v>
      </c>
    </row>
    <row r="136" spans="1:7" ht="34.5" customHeight="1">
      <c r="A136" s="26" t="s">
        <v>106</v>
      </c>
      <c r="B136" s="27" t="s">
        <v>169</v>
      </c>
      <c r="C136" s="27" t="s">
        <v>95</v>
      </c>
      <c r="D136" s="27"/>
      <c r="E136" s="28">
        <f t="shared" si="21"/>
        <v>939.4000000000001</v>
      </c>
      <c r="F136" s="28">
        <f t="shared" si="21"/>
        <v>0</v>
      </c>
      <c r="G136" s="29">
        <f t="shared" si="21"/>
        <v>0</v>
      </c>
    </row>
    <row r="137" spans="1:7" ht="34.5" customHeight="1">
      <c r="A137" s="30" t="s">
        <v>12</v>
      </c>
      <c r="B137" s="31" t="s">
        <v>169</v>
      </c>
      <c r="C137" s="31" t="s">
        <v>95</v>
      </c>
      <c r="D137" s="31" t="s">
        <v>11</v>
      </c>
      <c r="E137" s="138">
        <f>932.6+0.1+6.7</f>
        <v>939.4000000000001</v>
      </c>
      <c r="F137" s="32">
        <v>0</v>
      </c>
      <c r="G137" s="33">
        <v>0</v>
      </c>
    </row>
    <row r="138" spans="1:7" ht="34.5" customHeight="1">
      <c r="A138" s="88" t="s">
        <v>111</v>
      </c>
      <c r="B138" s="23" t="s">
        <v>170</v>
      </c>
      <c r="C138" s="23"/>
      <c r="D138" s="23"/>
      <c r="E138" s="24">
        <f>E139+E141</f>
        <v>422.8</v>
      </c>
      <c r="F138" s="24">
        <f>F139</f>
        <v>91.8</v>
      </c>
      <c r="G138" s="25">
        <f>G139</f>
        <v>95.5</v>
      </c>
    </row>
    <row r="139" spans="1:7" ht="34.5" customHeight="1">
      <c r="A139" s="26" t="s">
        <v>106</v>
      </c>
      <c r="B139" s="27" t="s">
        <v>170</v>
      </c>
      <c r="C139" s="27" t="s">
        <v>95</v>
      </c>
      <c r="D139" s="27"/>
      <c r="E139" s="28">
        <f>E140</f>
        <v>406.1</v>
      </c>
      <c r="F139" s="28">
        <f>F140</f>
        <v>91.8</v>
      </c>
      <c r="G139" s="29">
        <f>G140</f>
        <v>95.5</v>
      </c>
    </row>
    <row r="140" spans="1:7" ht="34.5" customHeight="1">
      <c r="A140" s="30" t="s">
        <v>12</v>
      </c>
      <c r="B140" s="31" t="s">
        <v>170</v>
      </c>
      <c r="C140" s="31" t="s">
        <v>95</v>
      </c>
      <c r="D140" s="31" t="s">
        <v>11</v>
      </c>
      <c r="E140" s="32">
        <f>276.1+130</f>
        <v>406.1</v>
      </c>
      <c r="F140" s="32">
        <v>91.8</v>
      </c>
      <c r="G140" s="33">
        <v>95.5</v>
      </c>
    </row>
    <row r="141" spans="1:7" ht="34.5" customHeight="1">
      <c r="A141" s="26" t="s">
        <v>103</v>
      </c>
      <c r="B141" s="27" t="s">
        <v>170</v>
      </c>
      <c r="C141" s="27">
        <v>800</v>
      </c>
      <c r="D141" s="27"/>
      <c r="E141" s="28">
        <f>E142</f>
        <v>16.7</v>
      </c>
      <c r="F141" s="28">
        <f>F142</f>
        <v>0</v>
      </c>
      <c r="G141" s="29">
        <f>G142</f>
        <v>0</v>
      </c>
    </row>
    <row r="142" spans="1:7" ht="34.5" customHeight="1">
      <c r="A142" s="30" t="s">
        <v>12</v>
      </c>
      <c r="B142" s="31" t="s">
        <v>170</v>
      </c>
      <c r="C142" s="31">
        <v>800</v>
      </c>
      <c r="D142" s="31" t="s">
        <v>11</v>
      </c>
      <c r="E142" s="32">
        <v>16.7</v>
      </c>
      <c r="F142" s="32">
        <v>0</v>
      </c>
      <c r="G142" s="33">
        <v>0</v>
      </c>
    </row>
    <row r="143" spans="1:7" ht="81.75" customHeight="1">
      <c r="A143" s="88" t="s">
        <v>194</v>
      </c>
      <c r="B143" s="23" t="s">
        <v>195</v>
      </c>
      <c r="C143" s="23"/>
      <c r="D143" s="23"/>
      <c r="E143" s="24">
        <f aca="true" t="shared" si="22" ref="E143:G144">E144</f>
        <v>3030.3</v>
      </c>
      <c r="F143" s="24">
        <f t="shared" si="22"/>
        <v>0</v>
      </c>
      <c r="G143" s="25">
        <f t="shared" si="22"/>
        <v>0</v>
      </c>
    </row>
    <row r="144" spans="1:7" ht="34.5" customHeight="1">
      <c r="A144" s="26" t="s">
        <v>106</v>
      </c>
      <c r="B144" s="27" t="s">
        <v>195</v>
      </c>
      <c r="C144" s="27" t="s">
        <v>95</v>
      </c>
      <c r="D144" s="27"/>
      <c r="E144" s="28">
        <f t="shared" si="22"/>
        <v>3030.3</v>
      </c>
      <c r="F144" s="28">
        <f t="shared" si="22"/>
        <v>0</v>
      </c>
      <c r="G144" s="29">
        <f t="shared" si="22"/>
        <v>0</v>
      </c>
    </row>
    <row r="145" spans="1:7" ht="24.75" customHeight="1">
      <c r="A145" s="30" t="s">
        <v>12</v>
      </c>
      <c r="B145" s="31" t="s">
        <v>195</v>
      </c>
      <c r="C145" s="31" t="s">
        <v>95</v>
      </c>
      <c r="D145" s="31" t="s">
        <v>11</v>
      </c>
      <c r="E145" s="32">
        <v>3030.3</v>
      </c>
      <c r="F145" s="32">
        <v>0</v>
      </c>
      <c r="G145" s="33">
        <v>0</v>
      </c>
    </row>
    <row r="146" spans="1:7" ht="15.75">
      <c r="A146" s="139" t="s">
        <v>44</v>
      </c>
      <c r="B146" s="15" t="s">
        <v>42</v>
      </c>
      <c r="C146" s="112"/>
      <c r="D146" s="112"/>
      <c r="E146" s="140">
        <f>E147</f>
        <v>10328.699999999999</v>
      </c>
      <c r="F146" s="140">
        <f>F147</f>
        <v>4018.5999999999995</v>
      </c>
      <c r="G146" s="141">
        <f>G147</f>
        <v>5364.700000000001</v>
      </c>
    </row>
    <row r="147" spans="1:7" ht="15.75">
      <c r="A147" s="85" t="s">
        <v>31</v>
      </c>
      <c r="B147" s="15" t="s">
        <v>43</v>
      </c>
      <c r="C147" s="15"/>
      <c r="D147" s="15"/>
      <c r="E147" s="142">
        <f>E148+E151+E154+E157+E186+E208+E211+E214+E172+E200+E163+E166+E181+E160+E205+E169+E175+E189+E197+E178+E194</f>
        <v>10328.699999999999</v>
      </c>
      <c r="F147" s="142">
        <f>F148+F151+F154+F157+F186+F208+F211+F214+F172+F200+F163+F166+F181+F160+F205+F169+F175+F189+F197+F178</f>
        <v>4018.5999999999995</v>
      </c>
      <c r="G147" s="142">
        <f>G148+G151+G154+G157+G186+G208+G211+G214+G172+G200+G163+G166+G181+G160+G205+G169+G175+G189+G197+G178</f>
        <v>5364.700000000001</v>
      </c>
    </row>
    <row r="148" spans="1:7" ht="15">
      <c r="A148" s="47" t="s">
        <v>55</v>
      </c>
      <c r="B148" s="23" t="s">
        <v>56</v>
      </c>
      <c r="C148" s="23"/>
      <c r="D148" s="23"/>
      <c r="E148" s="24">
        <f aca="true" t="shared" si="23" ref="E148:G149">E149</f>
        <v>496</v>
      </c>
      <c r="F148" s="24">
        <f t="shared" si="23"/>
        <v>515.7</v>
      </c>
      <c r="G148" s="25">
        <f t="shared" si="23"/>
        <v>536.4</v>
      </c>
    </row>
    <row r="149" spans="1:7" ht="15">
      <c r="A149" s="143" t="s">
        <v>105</v>
      </c>
      <c r="B149" s="62" t="s">
        <v>56</v>
      </c>
      <c r="C149" s="62" t="s">
        <v>98</v>
      </c>
      <c r="D149" s="62"/>
      <c r="E149" s="90">
        <f t="shared" si="23"/>
        <v>496</v>
      </c>
      <c r="F149" s="90">
        <f t="shared" si="23"/>
        <v>515.7</v>
      </c>
      <c r="G149" s="91">
        <f t="shared" si="23"/>
        <v>536.4</v>
      </c>
    </row>
    <row r="150" spans="1:7" ht="15">
      <c r="A150" s="144" t="s">
        <v>19</v>
      </c>
      <c r="B150" s="64" t="s">
        <v>56</v>
      </c>
      <c r="C150" s="64" t="s">
        <v>98</v>
      </c>
      <c r="D150" s="64" t="s">
        <v>20</v>
      </c>
      <c r="E150" s="92">
        <v>496</v>
      </c>
      <c r="F150" s="92">
        <v>515.7</v>
      </c>
      <c r="G150" s="93">
        <v>536.4</v>
      </c>
    </row>
    <row r="151" spans="1:7" ht="15">
      <c r="A151" s="88" t="s">
        <v>57</v>
      </c>
      <c r="B151" s="23" t="s">
        <v>58</v>
      </c>
      <c r="C151" s="23"/>
      <c r="D151" s="23"/>
      <c r="E151" s="24">
        <f aca="true" t="shared" si="24" ref="E151:G152">E152</f>
        <v>66.7</v>
      </c>
      <c r="F151" s="24">
        <f t="shared" si="24"/>
        <v>50</v>
      </c>
      <c r="G151" s="25">
        <f t="shared" si="24"/>
        <v>50</v>
      </c>
    </row>
    <row r="152" spans="1:7" ht="15">
      <c r="A152" s="89" t="s">
        <v>104</v>
      </c>
      <c r="B152" s="62" t="s">
        <v>58</v>
      </c>
      <c r="C152" s="62" t="s">
        <v>99</v>
      </c>
      <c r="D152" s="62"/>
      <c r="E152" s="90">
        <f t="shared" si="24"/>
        <v>66.7</v>
      </c>
      <c r="F152" s="90">
        <f t="shared" si="24"/>
        <v>50</v>
      </c>
      <c r="G152" s="91">
        <f t="shared" si="24"/>
        <v>50</v>
      </c>
    </row>
    <row r="153" spans="1:7" ht="15">
      <c r="A153" s="30" t="s">
        <v>23</v>
      </c>
      <c r="B153" s="64" t="s">
        <v>58</v>
      </c>
      <c r="C153" s="64" t="s">
        <v>99</v>
      </c>
      <c r="D153" s="64" t="s">
        <v>24</v>
      </c>
      <c r="E153" s="92">
        <f>50+16.7</f>
        <v>66.7</v>
      </c>
      <c r="F153" s="92">
        <v>50</v>
      </c>
      <c r="G153" s="93">
        <v>50</v>
      </c>
    </row>
    <row r="154" spans="1:7" ht="15">
      <c r="A154" s="88" t="s">
        <v>50</v>
      </c>
      <c r="B154" s="23" t="s">
        <v>51</v>
      </c>
      <c r="C154" s="23"/>
      <c r="D154" s="23"/>
      <c r="E154" s="24">
        <f aca="true" t="shared" si="25" ref="E154:G155">E155</f>
        <v>83.3</v>
      </c>
      <c r="F154" s="24">
        <f t="shared" si="25"/>
        <v>100</v>
      </c>
      <c r="G154" s="25">
        <f t="shared" si="25"/>
        <v>100</v>
      </c>
    </row>
    <row r="155" spans="1:7" ht="15">
      <c r="A155" s="143" t="s">
        <v>103</v>
      </c>
      <c r="B155" s="62" t="s">
        <v>51</v>
      </c>
      <c r="C155" s="62" t="s">
        <v>97</v>
      </c>
      <c r="D155" s="62"/>
      <c r="E155" s="90">
        <f t="shared" si="25"/>
        <v>83.3</v>
      </c>
      <c r="F155" s="90">
        <f t="shared" si="25"/>
        <v>100</v>
      </c>
      <c r="G155" s="91">
        <f t="shared" si="25"/>
        <v>100</v>
      </c>
    </row>
    <row r="156" spans="1:7" ht="15">
      <c r="A156" s="30" t="s">
        <v>28</v>
      </c>
      <c r="B156" s="64" t="s">
        <v>51</v>
      </c>
      <c r="C156" s="64" t="s">
        <v>97</v>
      </c>
      <c r="D156" s="64" t="s">
        <v>10</v>
      </c>
      <c r="E156" s="92">
        <f>100-16.7</f>
        <v>83.3</v>
      </c>
      <c r="F156" s="92">
        <v>100</v>
      </c>
      <c r="G156" s="93">
        <v>100</v>
      </c>
    </row>
    <row r="157" spans="1:7" ht="15">
      <c r="A157" s="47" t="s">
        <v>52</v>
      </c>
      <c r="B157" s="23" t="s">
        <v>53</v>
      </c>
      <c r="C157" s="23"/>
      <c r="D157" s="23"/>
      <c r="E157" s="24">
        <f aca="true" t="shared" si="26" ref="E157:G158">E158</f>
        <v>23</v>
      </c>
      <c r="F157" s="24">
        <f t="shared" si="26"/>
        <v>23.9</v>
      </c>
      <c r="G157" s="25">
        <f t="shared" si="26"/>
        <v>24.9</v>
      </c>
    </row>
    <row r="158" spans="1:7" ht="30">
      <c r="A158" s="26" t="s">
        <v>106</v>
      </c>
      <c r="B158" s="62" t="s">
        <v>53</v>
      </c>
      <c r="C158" s="62" t="s">
        <v>95</v>
      </c>
      <c r="D158" s="62"/>
      <c r="E158" s="90">
        <f t="shared" si="26"/>
        <v>23</v>
      </c>
      <c r="F158" s="90">
        <f t="shared" si="26"/>
        <v>23.9</v>
      </c>
      <c r="G158" s="91">
        <f t="shared" si="26"/>
        <v>24.9</v>
      </c>
    </row>
    <row r="159" spans="1:7" ht="15">
      <c r="A159" s="30" t="s">
        <v>2</v>
      </c>
      <c r="B159" s="64" t="s">
        <v>53</v>
      </c>
      <c r="C159" s="64" t="s">
        <v>95</v>
      </c>
      <c r="D159" s="64" t="s">
        <v>22</v>
      </c>
      <c r="E159" s="92">
        <v>23</v>
      </c>
      <c r="F159" s="92">
        <v>23.9</v>
      </c>
      <c r="G159" s="93">
        <v>24.9</v>
      </c>
    </row>
    <row r="160" spans="1:7" ht="15">
      <c r="A160" s="47" t="s">
        <v>203</v>
      </c>
      <c r="B160" s="23" t="s">
        <v>206</v>
      </c>
      <c r="C160" s="23"/>
      <c r="D160" s="23"/>
      <c r="E160" s="24">
        <f aca="true" t="shared" si="27" ref="E160:G161">E161</f>
        <v>778.3</v>
      </c>
      <c r="F160" s="24">
        <f t="shared" si="27"/>
        <v>0</v>
      </c>
      <c r="G160" s="25">
        <f t="shared" si="27"/>
        <v>0</v>
      </c>
    </row>
    <row r="161" spans="1:7" ht="30">
      <c r="A161" s="26" t="s">
        <v>204</v>
      </c>
      <c r="B161" s="62" t="s">
        <v>206</v>
      </c>
      <c r="C161" s="62">
        <v>800</v>
      </c>
      <c r="D161" s="62"/>
      <c r="E161" s="90">
        <f t="shared" si="27"/>
        <v>778.3</v>
      </c>
      <c r="F161" s="90">
        <f t="shared" si="27"/>
        <v>0</v>
      </c>
      <c r="G161" s="91">
        <f t="shared" si="27"/>
        <v>0</v>
      </c>
    </row>
    <row r="162" spans="1:7" ht="15">
      <c r="A162" s="30" t="s">
        <v>205</v>
      </c>
      <c r="B162" s="64" t="s">
        <v>206</v>
      </c>
      <c r="C162" s="64">
        <v>800</v>
      </c>
      <c r="D162" s="75" t="s">
        <v>207</v>
      </c>
      <c r="E162" s="92">
        <v>778.3</v>
      </c>
      <c r="F162" s="92">
        <v>0</v>
      </c>
      <c r="G162" s="93">
        <v>0</v>
      </c>
    </row>
    <row r="163" spans="1:7" ht="45">
      <c r="A163" s="47" t="s">
        <v>83</v>
      </c>
      <c r="B163" s="23" t="s">
        <v>82</v>
      </c>
      <c r="C163" s="23"/>
      <c r="D163" s="23"/>
      <c r="E163" s="24">
        <f aca="true" t="shared" si="28" ref="E163:G164">E164</f>
        <v>453</v>
      </c>
      <c r="F163" s="24">
        <f t="shared" si="28"/>
        <v>718.3</v>
      </c>
      <c r="G163" s="25">
        <f t="shared" si="28"/>
        <v>353.4</v>
      </c>
    </row>
    <row r="164" spans="1:7" ht="30">
      <c r="A164" s="26" t="s">
        <v>106</v>
      </c>
      <c r="B164" s="62" t="s">
        <v>82</v>
      </c>
      <c r="C164" s="62" t="s">
        <v>95</v>
      </c>
      <c r="D164" s="62"/>
      <c r="E164" s="90">
        <f t="shared" si="28"/>
        <v>453</v>
      </c>
      <c r="F164" s="90">
        <f t="shared" si="28"/>
        <v>718.3</v>
      </c>
      <c r="G164" s="91">
        <f t="shared" si="28"/>
        <v>353.4</v>
      </c>
    </row>
    <row r="165" spans="1:7" ht="15">
      <c r="A165" s="30" t="s">
        <v>2</v>
      </c>
      <c r="B165" s="64" t="s">
        <v>82</v>
      </c>
      <c r="C165" s="64" t="s">
        <v>95</v>
      </c>
      <c r="D165" s="64" t="s">
        <v>22</v>
      </c>
      <c r="E165" s="92">
        <v>453</v>
      </c>
      <c r="F165" s="92">
        <f>520+198.3</f>
        <v>718.3</v>
      </c>
      <c r="G165" s="93">
        <v>353.4</v>
      </c>
    </row>
    <row r="166" spans="1:7" ht="15">
      <c r="A166" s="47" t="s">
        <v>91</v>
      </c>
      <c r="B166" s="23" t="s">
        <v>90</v>
      </c>
      <c r="C166" s="23"/>
      <c r="D166" s="23"/>
      <c r="E166" s="24">
        <f aca="true" t="shared" si="29" ref="E166:G170">E167</f>
        <v>213</v>
      </c>
      <c r="F166" s="24">
        <f t="shared" si="29"/>
        <v>90</v>
      </c>
      <c r="G166" s="25">
        <f t="shared" si="29"/>
        <v>90</v>
      </c>
    </row>
    <row r="167" spans="1:7" ht="30">
      <c r="A167" s="26" t="s">
        <v>106</v>
      </c>
      <c r="B167" s="62" t="s">
        <v>90</v>
      </c>
      <c r="C167" s="62" t="s">
        <v>95</v>
      </c>
      <c r="D167" s="62"/>
      <c r="E167" s="90">
        <f t="shared" si="29"/>
        <v>213</v>
      </c>
      <c r="F167" s="90">
        <f t="shared" si="29"/>
        <v>90</v>
      </c>
      <c r="G167" s="91">
        <f t="shared" si="29"/>
        <v>90</v>
      </c>
    </row>
    <row r="168" spans="1:7" ht="15">
      <c r="A168" s="30" t="s">
        <v>80</v>
      </c>
      <c r="B168" s="64" t="s">
        <v>90</v>
      </c>
      <c r="C168" s="64" t="s">
        <v>95</v>
      </c>
      <c r="D168" s="64" t="s">
        <v>81</v>
      </c>
      <c r="E168" s="92">
        <v>213</v>
      </c>
      <c r="F168" s="92">
        <v>90</v>
      </c>
      <c r="G168" s="93">
        <v>90</v>
      </c>
    </row>
    <row r="169" spans="1:7" ht="30">
      <c r="A169" s="47" t="s">
        <v>237</v>
      </c>
      <c r="B169" s="23" t="s">
        <v>235</v>
      </c>
      <c r="C169" s="23"/>
      <c r="D169" s="23"/>
      <c r="E169" s="24">
        <f t="shared" si="29"/>
        <v>22.7</v>
      </c>
      <c r="F169" s="24">
        <f t="shared" si="29"/>
        <v>0</v>
      </c>
      <c r="G169" s="25">
        <f t="shared" si="29"/>
        <v>0</v>
      </c>
    </row>
    <row r="170" spans="1:7" ht="30">
      <c r="A170" s="26" t="s">
        <v>106</v>
      </c>
      <c r="B170" s="62" t="s">
        <v>235</v>
      </c>
      <c r="C170" s="62" t="s">
        <v>95</v>
      </c>
      <c r="D170" s="62"/>
      <c r="E170" s="90">
        <f t="shared" si="29"/>
        <v>22.7</v>
      </c>
      <c r="F170" s="90">
        <f t="shared" si="29"/>
        <v>0</v>
      </c>
      <c r="G170" s="91">
        <f t="shared" si="29"/>
        <v>0</v>
      </c>
    </row>
    <row r="171" spans="1:7" ht="15">
      <c r="A171" s="30" t="s">
        <v>236</v>
      </c>
      <c r="B171" s="64" t="s">
        <v>235</v>
      </c>
      <c r="C171" s="64" t="s">
        <v>95</v>
      </c>
      <c r="D171" s="64">
        <v>1101</v>
      </c>
      <c r="E171" s="92">
        <f>22.7</f>
        <v>22.7</v>
      </c>
      <c r="F171" s="92">
        <v>0</v>
      </c>
      <c r="G171" s="93">
        <v>0</v>
      </c>
    </row>
    <row r="172" spans="1:7" ht="30">
      <c r="A172" s="145" t="s">
        <v>198</v>
      </c>
      <c r="B172" s="64" t="s">
        <v>199</v>
      </c>
      <c r="C172" s="61"/>
      <c r="D172" s="61"/>
      <c r="E172" s="146">
        <f aca="true" t="shared" si="30" ref="E172:G173">E173</f>
        <v>1667.6</v>
      </c>
      <c r="F172" s="146">
        <f t="shared" si="30"/>
        <v>477.9</v>
      </c>
      <c r="G172" s="147">
        <f t="shared" si="30"/>
        <v>1498.2</v>
      </c>
    </row>
    <row r="173" spans="1:7" ht="30">
      <c r="A173" s="60" t="s">
        <v>106</v>
      </c>
      <c r="B173" s="64" t="s">
        <v>199</v>
      </c>
      <c r="C173" s="62" t="s">
        <v>95</v>
      </c>
      <c r="D173" s="62"/>
      <c r="E173" s="28">
        <f t="shared" si="30"/>
        <v>1667.6</v>
      </c>
      <c r="F173" s="28">
        <f t="shared" si="30"/>
        <v>477.9</v>
      </c>
      <c r="G173" s="29">
        <f t="shared" si="30"/>
        <v>1498.2</v>
      </c>
    </row>
    <row r="174" spans="1:7" ht="15">
      <c r="A174" s="30" t="s">
        <v>26</v>
      </c>
      <c r="B174" s="64" t="s">
        <v>199</v>
      </c>
      <c r="C174" s="64" t="s">
        <v>95</v>
      </c>
      <c r="D174" s="64" t="s">
        <v>27</v>
      </c>
      <c r="E174" s="32">
        <f>1353.5+314.1</f>
        <v>1667.6</v>
      </c>
      <c r="F174" s="32">
        <v>477.9</v>
      </c>
      <c r="G174" s="33">
        <v>1498.2</v>
      </c>
    </row>
    <row r="175" spans="1:7" ht="15">
      <c r="A175" s="47" t="s">
        <v>232</v>
      </c>
      <c r="B175" s="23" t="s">
        <v>231</v>
      </c>
      <c r="C175" s="23"/>
      <c r="D175" s="23"/>
      <c r="E175" s="24">
        <f aca="true" t="shared" si="31" ref="E175:G179">E176</f>
        <v>930.9</v>
      </c>
      <c r="F175" s="24">
        <f t="shared" si="31"/>
        <v>0</v>
      </c>
      <c r="G175" s="24">
        <f t="shared" si="31"/>
        <v>0</v>
      </c>
    </row>
    <row r="176" spans="1:7" ht="30">
      <c r="A176" s="26" t="s">
        <v>106</v>
      </c>
      <c r="B176" s="62" t="s">
        <v>231</v>
      </c>
      <c r="C176" s="62" t="s">
        <v>95</v>
      </c>
      <c r="D176" s="62"/>
      <c r="E176" s="90">
        <f t="shared" si="31"/>
        <v>930.9</v>
      </c>
      <c r="F176" s="90">
        <f t="shared" si="31"/>
        <v>0</v>
      </c>
      <c r="G176" s="91">
        <f t="shared" si="31"/>
        <v>0</v>
      </c>
    </row>
    <row r="177" spans="1:7" ht="15">
      <c r="A177" s="30" t="s">
        <v>3</v>
      </c>
      <c r="B177" s="64" t="s">
        <v>231</v>
      </c>
      <c r="C177" s="64" t="s">
        <v>95</v>
      </c>
      <c r="D177" s="64" t="s">
        <v>4</v>
      </c>
      <c r="E177" s="92">
        <v>930.9</v>
      </c>
      <c r="F177" s="92">
        <v>0</v>
      </c>
      <c r="G177" s="93">
        <v>0</v>
      </c>
    </row>
    <row r="178" spans="1:7" ht="15">
      <c r="A178" s="47" t="s">
        <v>241</v>
      </c>
      <c r="B178" s="23" t="s">
        <v>240</v>
      </c>
      <c r="C178" s="23"/>
      <c r="D178" s="23"/>
      <c r="E178" s="24">
        <f t="shared" si="31"/>
        <v>599</v>
      </c>
      <c r="F178" s="24">
        <f t="shared" si="31"/>
        <v>0</v>
      </c>
      <c r="G178" s="24">
        <f t="shared" si="31"/>
        <v>0</v>
      </c>
    </row>
    <row r="179" spans="1:7" ht="30">
      <c r="A179" s="26" t="s">
        <v>106</v>
      </c>
      <c r="B179" s="62" t="s">
        <v>240</v>
      </c>
      <c r="C179" s="62" t="s">
        <v>95</v>
      </c>
      <c r="D179" s="62"/>
      <c r="E179" s="90">
        <f t="shared" si="31"/>
        <v>599</v>
      </c>
      <c r="F179" s="90">
        <f t="shared" si="31"/>
        <v>0</v>
      </c>
      <c r="G179" s="91">
        <f t="shared" si="31"/>
        <v>0</v>
      </c>
    </row>
    <row r="180" spans="1:7" ht="15">
      <c r="A180" s="30" t="s">
        <v>3</v>
      </c>
      <c r="B180" s="64" t="s">
        <v>240</v>
      </c>
      <c r="C180" s="64" t="s">
        <v>95</v>
      </c>
      <c r="D180" s="64" t="s">
        <v>4</v>
      </c>
      <c r="E180" s="92">
        <v>599</v>
      </c>
      <c r="F180" s="92">
        <v>0</v>
      </c>
      <c r="G180" s="93">
        <v>0</v>
      </c>
    </row>
    <row r="181" spans="1:7" ht="30">
      <c r="A181" s="88" t="s">
        <v>93</v>
      </c>
      <c r="B181" s="23" t="s">
        <v>92</v>
      </c>
      <c r="C181" s="23"/>
      <c r="D181" s="23"/>
      <c r="E181" s="24">
        <f>E182+E184</f>
        <v>248.79999999999998</v>
      </c>
      <c r="F181" s="24">
        <f aca="true" t="shared" si="32" ref="E181:G184">F182</f>
        <v>0</v>
      </c>
      <c r="G181" s="24">
        <f t="shared" si="32"/>
        <v>0</v>
      </c>
    </row>
    <row r="182" spans="1:7" ht="30">
      <c r="A182" s="26" t="s">
        <v>106</v>
      </c>
      <c r="B182" s="62" t="s">
        <v>92</v>
      </c>
      <c r="C182" s="62" t="s">
        <v>95</v>
      </c>
      <c r="D182" s="62"/>
      <c r="E182" s="90">
        <f t="shared" si="32"/>
        <v>246.6</v>
      </c>
      <c r="F182" s="90">
        <f t="shared" si="32"/>
        <v>0</v>
      </c>
      <c r="G182" s="91">
        <f t="shared" si="32"/>
        <v>0</v>
      </c>
    </row>
    <row r="183" spans="1:7" ht="15">
      <c r="A183" s="30" t="s">
        <v>5</v>
      </c>
      <c r="B183" s="64" t="s">
        <v>92</v>
      </c>
      <c r="C183" s="64" t="s">
        <v>95</v>
      </c>
      <c r="D183" s="64" t="s">
        <v>6</v>
      </c>
      <c r="E183" s="92">
        <v>246.6</v>
      </c>
      <c r="F183" s="92">
        <v>0</v>
      </c>
      <c r="G183" s="93">
        <v>0</v>
      </c>
    </row>
    <row r="184" spans="1:7" ht="15">
      <c r="A184" s="26" t="s">
        <v>103</v>
      </c>
      <c r="B184" s="62" t="s">
        <v>92</v>
      </c>
      <c r="C184" s="62">
        <v>800</v>
      </c>
      <c r="D184" s="62"/>
      <c r="E184" s="90">
        <f t="shared" si="32"/>
        <v>2.2</v>
      </c>
      <c r="F184" s="90">
        <f t="shared" si="32"/>
        <v>0</v>
      </c>
      <c r="G184" s="91">
        <f t="shared" si="32"/>
        <v>0</v>
      </c>
    </row>
    <row r="185" spans="1:7" ht="15">
      <c r="A185" s="30" t="s">
        <v>5</v>
      </c>
      <c r="B185" s="64" t="s">
        <v>92</v>
      </c>
      <c r="C185" s="64">
        <v>800</v>
      </c>
      <c r="D185" s="64" t="s">
        <v>6</v>
      </c>
      <c r="E185" s="92">
        <f>1.1+1.1</f>
        <v>2.2</v>
      </c>
      <c r="F185" s="92">
        <v>0</v>
      </c>
      <c r="G185" s="93">
        <v>0</v>
      </c>
    </row>
    <row r="186" spans="1:7" ht="30">
      <c r="A186" s="47" t="s">
        <v>159</v>
      </c>
      <c r="B186" s="23" t="s">
        <v>158</v>
      </c>
      <c r="C186" s="23"/>
      <c r="D186" s="23"/>
      <c r="E186" s="24">
        <f aca="true" t="shared" si="33" ref="E186:G187">E187</f>
        <v>665.7</v>
      </c>
      <c r="F186" s="24">
        <f t="shared" si="33"/>
        <v>0</v>
      </c>
      <c r="G186" s="24">
        <f t="shared" si="33"/>
        <v>0</v>
      </c>
    </row>
    <row r="187" spans="1:7" ht="30">
      <c r="A187" s="26" t="s">
        <v>106</v>
      </c>
      <c r="B187" s="62" t="s">
        <v>158</v>
      </c>
      <c r="C187" s="62" t="s">
        <v>95</v>
      </c>
      <c r="D187" s="62"/>
      <c r="E187" s="90">
        <f t="shared" si="33"/>
        <v>665.7</v>
      </c>
      <c r="F187" s="90">
        <f t="shared" si="33"/>
        <v>0</v>
      </c>
      <c r="G187" s="91">
        <f t="shared" si="33"/>
        <v>0</v>
      </c>
    </row>
    <row r="188" spans="1:7" ht="15">
      <c r="A188" s="30" t="s">
        <v>3</v>
      </c>
      <c r="B188" s="64" t="s">
        <v>158</v>
      </c>
      <c r="C188" s="64" t="s">
        <v>95</v>
      </c>
      <c r="D188" s="64" t="s">
        <v>4</v>
      </c>
      <c r="E188" s="92">
        <v>665.7</v>
      </c>
      <c r="F188" s="92">
        <v>0</v>
      </c>
      <c r="G188" s="93">
        <v>0</v>
      </c>
    </row>
    <row r="189" spans="1:7" ht="15">
      <c r="A189" s="88" t="s">
        <v>234</v>
      </c>
      <c r="B189" s="23" t="s">
        <v>233</v>
      </c>
      <c r="C189" s="23"/>
      <c r="D189" s="23"/>
      <c r="E189" s="24">
        <f>E190+E192</f>
        <v>1736.3000000000002</v>
      </c>
      <c r="F189" s="24">
        <f aca="true" t="shared" si="34" ref="E189:G198">F190</f>
        <v>0</v>
      </c>
      <c r="G189" s="24">
        <f t="shared" si="34"/>
        <v>0</v>
      </c>
    </row>
    <row r="190" spans="1:7" ht="30">
      <c r="A190" s="26" t="s">
        <v>106</v>
      </c>
      <c r="B190" s="62" t="s">
        <v>233</v>
      </c>
      <c r="C190" s="62" t="s">
        <v>95</v>
      </c>
      <c r="D190" s="62"/>
      <c r="E190" s="90">
        <f t="shared" si="34"/>
        <v>1725.9</v>
      </c>
      <c r="F190" s="90">
        <f t="shared" si="34"/>
        <v>0</v>
      </c>
      <c r="G190" s="91">
        <f t="shared" si="34"/>
        <v>0</v>
      </c>
    </row>
    <row r="191" spans="1:7" ht="15">
      <c r="A191" s="30" t="s">
        <v>5</v>
      </c>
      <c r="B191" s="64" t="s">
        <v>233</v>
      </c>
      <c r="C191" s="64" t="s">
        <v>95</v>
      </c>
      <c r="D191" s="64" t="s">
        <v>6</v>
      </c>
      <c r="E191" s="92">
        <v>1725.9</v>
      </c>
      <c r="F191" s="92">
        <v>0</v>
      </c>
      <c r="G191" s="93">
        <v>0</v>
      </c>
    </row>
    <row r="192" spans="1:7" ht="15">
      <c r="A192" s="26" t="s">
        <v>103</v>
      </c>
      <c r="B192" s="62" t="s">
        <v>233</v>
      </c>
      <c r="C192" s="62">
        <v>800</v>
      </c>
      <c r="D192" s="62"/>
      <c r="E192" s="90">
        <f t="shared" si="34"/>
        <v>10.4</v>
      </c>
      <c r="F192" s="90">
        <f t="shared" si="34"/>
        <v>0</v>
      </c>
      <c r="G192" s="91">
        <f t="shared" si="34"/>
        <v>0</v>
      </c>
    </row>
    <row r="193" spans="1:7" ht="15">
      <c r="A193" s="30" t="s">
        <v>5</v>
      </c>
      <c r="B193" s="64" t="s">
        <v>233</v>
      </c>
      <c r="C193" s="64">
        <v>800</v>
      </c>
      <c r="D193" s="64" t="s">
        <v>6</v>
      </c>
      <c r="E193" s="92">
        <v>10.4</v>
      </c>
      <c r="F193" s="92">
        <v>0</v>
      </c>
      <c r="G193" s="93">
        <v>0</v>
      </c>
    </row>
    <row r="194" spans="1:7" ht="30">
      <c r="A194" s="88" t="s">
        <v>243</v>
      </c>
      <c r="B194" s="23" t="s">
        <v>242</v>
      </c>
      <c r="C194" s="23"/>
      <c r="D194" s="23"/>
      <c r="E194" s="24">
        <f>E195</f>
        <v>24</v>
      </c>
      <c r="F194" s="24">
        <f t="shared" si="34"/>
        <v>0</v>
      </c>
      <c r="G194" s="24">
        <f t="shared" si="34"/>
        <v>0</v>
      </c>
    </row>
    <row r="195" spans="1:7" ht="30">
      <c r="A195" s="26" t="s">
        <v>106</v>
      </c>
      <c r="B195" s="62" t="s">
        <v>242</v>
      </c>
      <c r="C195" s="62" t="s">
        <v>95</v>
      </c>
      <c r="D195" s="62"/>
      <c r="E195" s="90">
        <f t="shared" si="34"/>
        <v>24</v>
      </c>
      <c r="F195" s="90">
        <f t="shared" si="34"/>
        <v>0</v>
      </c>
      <c r="G195" s="91">
        <f t="shared" si="34"/>
        <v>0</v>
      </c>
    </row>
    <row r="196" spans="1:7" ht="15">
      <c r="A196" s="30" t="s">
        <v>5</v>
      </c>
      <c r="B196" s="64" t="s">
        <v>242</v>
      </c>
      <c r="C196" s="64" t="s">
        <v>95</v>
      </c>
      <c r="D196" s="64">
        <v>503</v>
      </c>
      <c r="E196" s="92">
        <v>24</v>
      </c>
      <c r="F196" s="92">
        <v>0</v>
      </c>
      <c r="G196" s="93">
        <v>0</v>
      </c>
    </row>
    <row r="197" spans="1:7" ht="15">
      <c r="A197" s="88" t="s">
        <v>239</v>
      </c>
      <c r="B197" s="23" t="s">
        <v>238</v>
      </c>
      <c r="C197" s="23"/>
      <c r="D197" s="23"/>
      <c r="E197" s="24">
        <f>E198</f>
        <v>1489.3</v>
      </c>
      <c r="F197" s="24">
        <f t="shared" si="34"/>
        <v>1523.8</v>
      </c>
      <c r="G197" s="24">
        <f t="shared" si="34"/>
        <v>2158.3</v>
      </c>
    </row>
    <row r="198" spans="1:7" ht="30">
      <c r="A198" s="26" t="s">
        <v>106</v>
      </c>
      <c r="B198" s="62" t="s">
        <v>238</v>
      </c>
      <c r="C198" s="62" t="s">
        <v>95</v>
      </c>
      <c r="D198" s="62"/>
      <c r="E198" s="90">
        <f t="shared" si="34"/>
        <v>1489.3</v>
      </c>
      <c r="F198" s="90">
        <f t="shared" si="34"/>
        <v>1523.8</v>
      </c>
      <c r="G198" s="91">
        <f t="shared" si="34"/>
        <v>2158.3</v>
      </c>
    </row>
    <row r="199" spans="1:7" ht="15">
      <c r="A199" s="30" t="s">
        <v>5</v>
      </c>
      <c r="B199" s="64" t="s">
        <v>238</v>
      </c>
      <c r="C199" s="64" t="s">
        <v>95</v>
      </c>
      <c r="D199" s="64" t="s">
        <v>6</v>
      </c>
      <c r="E199" s="92">
        <f>1291.6+197.7</f>
        <v>1489.3</v>
      </c>
      <c r="F199" s="92">
        <f>1722.1-198.3</f>
        <v>1523.8</v>
      </c>
      <c r="G199" s="93">
        <v>2158.3</v>
      </c>
    </row>
    <row r="200" spans="1:7" ht="30">
      <c r="A200" s="148" t="s">
        <v>218</v>
      </c>
      <c r="B200" s="79" t="s">
        <v>67</v>
      </c>
      <c r="C200" s="82"/>
      <c r="D200" s="79"/>
      <c r="E200" s="149">
        <f>E203+E201</f>
        <v>346.4</v>
      </c>
      <c r="F200" s="150">
        <f>F203+F201</f>
        <v>380.3</v>
      </c>
      <c r="G200" s="151">
        <f>G203+G201</f>
        <v>414.8</v>
      </c>
    </row>
    <row r="201" spans="1:7" ht="60">
      <c r="A201" s="60" t="s">
        <v>102</v>
      </c>
      <c r="B201" s="62" t="s">
        <v>67</v>
      </c>
      <c r="C201" s="62" t="s">
        <v>96</v>
      </c>
      <c r="D201" s="62"/>
      <c r="E201" s="152">
        <f>E202</f>
        <v>321.4</v>
      </c>
      <c r="F201" s="28">
        <f>F202</f>
        <v>357.6</v>
      </c>
      <c r="G201" s="29">
        <f>G202</f>
        <v>387.7</v>
      </c>
    </row>
    <row r="202" spans="1:7" ht="15">
      <c r="A202" s="30" t="s">
        <v>69</v>
      </c>
      <c r="B202" s="64" t="s">
        <v>67</v>
      </c>
      <c r="C202" s="64" t="s">
        <v>96</v>
      </c>
      <c r="D202" s="64" t="s">
        <v>68</v>
      </c>
      <c r="E202" s="153">
        <v>321.4</v>
      </c>
      <c r="F202" s="32">
        <v>357.6</v>
      </c>
      <c r="G202" s="33">
        <v>387.7</v>
      </c>
    </row>
    <row r="203" spans="1:7" ht="30">
      <c r="A203" s="26" t="s">
        <v>106</v>
      </c>
      <c r="B203" s="62" t="s">
        <v>67</v>
      </c>
      <c r="C203" s="62" t="s">
        <v>95</v>
      </c>
      <c r="D203" s="62"/>
      <c r="E203" s="28">
        <f>E204</f>
        <v>25</v>
      </c>
      <c r="F203" s="28">
        <f>F204</f>
        <v>22.7</v>
      </c>
      <c r="G203" s="29">
        <f>G204</f>
        <v>27.1</v>
      </c>
    </row>
    <row r="204" spans="1:7" ht="15">
      <c r="A204" s="30" t="s">
        <v>69</v>
      </c>
      <c r="B204" s="64" t="s">
        <v>67</v>
      </c>
      <c r="C204" s="64" t="s">
        <v>95</v>
      </c>
      <c r="D204" s="64" t="s">
        <v>68</v>
      </c>
      <c r="E204" s="32">
        <v>25</v>
      </c>
      <c r="F204" s="32">
        <v>22.7</v>
      </c>
      <c r="G204" s="33">
        <v>27.1</v>
      </c>
    </row>
    <row r="205" spans="1:7" ht="30">
      <c r="A205" s="145" t="s">
        <v>222</v>
      </c>
      <c r="B205" s="64" t="s">
        <v>223</v>
      </c>
      <c r="C205" s="61"/>
      <c r="D205" s="61"/>
      <c r="E205" s="146">
        <f aca="true" t="shared" si="35" ref="E205:G206">E206</f>
        <v>144.89999999999998</v>
      </c>
      <c r="F205" s="146">
        <f t="shared" si="35"/>
        <v>138.7</v>
      </c>
      <c r="G205" s="147">
        <f t="shared" si="35"/>
        <v>138.7</v>
      </c>
    </row>
    <row r="206" spans="1:7" ht="30">
      <c r="A206" s="60" t="s">
        <v>106</v>
      </c>
      <c r="B206" s="64" t="s">
        <v>223</v>
      </c>
      <c r="C206" s="62">
        <v>200</v>
      </c>
      <c r="D206" s="62"/>
      <c r="E206" s="28">
        <f t="shared" si="35"/>
        <v>144.89999999999998</v>
      </c>
      <c r="F206" s="28">
        <f t="shared" si="35"/>
        <v>138.7</v>
      </c>
      <c r="G206" s="29">
        <f t="shared" si="35"/>
        <v>138.7</v>
      </c>
    </row>
    <row r="207" spans="1:7" ht="15">
      <c r="A207" s="30" t="s">
        <v>26</v>
      </c>
      <c r="B207" s="64" t="s">
        <v>223</v>
      </c>
      <c r="C207" s="64">
        <v>200</v>
      </c>
      <c r="D207" s="64" t="s">
        <v>27</v>
      </c>
      <c r="E207" s="32">
        <f>138.7+6.2</f>
        <v>144.89999999999998</v>
      </c>
      <c r="F207" s="32">
        <v>138.7</v>
      </c>
      <c r="G207" s="33">
        <v>138.7</v>
      </c>
    </row>
    <row r="208" spans="1:7" ht="30">
      <c r="A208" s="88" t="s">
        <v>70</v>
      </c>
      <c r="B208" s="23" t="s">
        <v>47</v>
      </c>
      <c r="C208" s="23"/>
      <c r="D208" s="23"/>
      <c r="E208" s="24">
        <f aca="true" t="shared" si="36" ref="E208:G209">E209</f>
        <v>201.3</v>
      </c>
      <c r="F208" s="24">
        <f t="shared" si="36"/>
        <v>0</v>
      </c>
      <c r="G208" s="25">
        <f t="shared" si="36"/>
        <v>0</v>
      </c>
    </row>
    <row r="209" spans="1:7" ht="15">
      <c r="A209" s="154" t="s">
        <v>101</v>
      </c>
      <c r="B209" s="62" t="s">
        <v>47</v>
      </c>
      <c r="C209" s="62" t="s">
        <v>100</v>
      </c>
      <c r="D209" s="62"/>
      <c r="E209" s="90">
        <f t="shared" si="36"/>
        <v>201.3</v>
      </c>
      <c r="F209" s="90">
        <f t="shared" si="36"/>
        <v>0</v>
      </c>
      <c r="G209" s="91">
        <f t="shared" si="36"/>
        <v>0</v>
      </c>
    </row>
    <row r="210" spans="1:7" ht="30">
      <c r="A210" s="30" t="s">
        <v>65</v>
      </c>
      <c r="B210" s="64" t="s">
        <v>47</v>
      </c>
      <c r="C210" s="64" t="s">
        <v>100</v>
      </c>
      <c r="D210" s="64" t="s">
        <v>25</v>
      </c>
      <c r="E210" s="92">
        <v>201.3</v>
      </c>
      <c r="F210" s="92">
        <v>0</v>
      </c>
      <c r="G210" s="93">
        <v>0</v>
      </c>
    </row>
    <row r="211" spans="1:7" ht="30">
      <c r="A211" s="88" t="s">
        <v>48</v>
      </c>
      <c r="B211" s="23" t="s">
        <v>49</v>
      </c>
      <c r="C211" s="23"/>
      <c r="D211" s="23"/>
      <c r="E211" s="24">
        <f aca="true" t="shared" si="37" ref="E211:G212">E212</f>
        <v>101</v>
      </c>
      <c r="F211" s="24">
        <f t="shared" si="37"/>
        <v>0</v>
      </c>
      <c r="G211" s="25">
        <f t="shared" si="37"/>
        <v>0</v>
      </c>
    </row>
    <row r="212" spans="1:7" ht="15">
      <c r="A212" s="154" t="s">
        <v>101</v>
      </c>
      <c r="B212" s="62" t="s">
        <v>49</v>
      </c>
      <c r="C212" s="62" t="s">
        <v>100</v>
      </c>
      <c r="D212" s="62"/>
      <c r="E212" s="90">
        <f t="shared" si="37"/>
        <v>101</v>
      </c>
      <c r="F212" s="90">
        <f t="shared" si="37"/>
        <v>0</v>
      </c>
      <c r="G212" s="91">
        <f t="shared" si="37"/>
        <v>0</v>
      </c>
    </row>
    <row r="213" spans="1:7" ht="15">
      <c r="A213" s="30" t="s">
        <v>2</v>
      </c>
      <c r="B213" s="64" t="s">
        <v>49</v>
      </c>
      <c r="C213" s="64" t="s">
        <v>100</v>
      </c>
      <c r="D213" s="64" t="s">
        <v>22</v>
      </c>
      <c r="E213" s="92">
        <v>101</v>
      </c>
      <c r="F213" s="92">
        <v>0</v>
      </c>
      <c r="G213" s="93">
        <v>0</v>
      </c>
    </row>
    <row r="214" spans="1:7" ht="45">
      <c r="A214" s="88" t="s">
        <v>45</v>
      </c>
      <c r="B214" s="23" t="s">
        <v>46</v>
      </c>
      <c r="C214" s="23"/>
      <c r="D214" s="23"/>
      <c r="E214" s="24">
        <f aca="true" t="shared" si="38" ref="E214:G215">E215</f>
        <v>37.5</v>
      </c>
      <c r="F214" s="24">
        <f t="shared" si="38"/>
        <v>0</v>
      </c>
      <c r="G214" s="25">
        <f t="shared" si="38"/>
        <v>0</v>
      </c>
    </row>
    <row r="215" spans="1:7" ht="15">
      <c r="A215" s="154" t="s">
        <v>101</v>
      </c>
      <c r="B215" s="62" t="s">
        <v>46</v>
      </c>
      <c r="C215" s="62" t="s">
        <v>100</v>
      </c>
      <c r="D215" s="62"/>
      <c r="E215" s="90">
        <f t="shared" si="38"/>
        <v>37.5</v>
      </c>
      <c r="F215" s="90">
        <f t="shared" si="38"/>
        <v>0</v>
      </c>
      <c r="G215" s="91">
        <f t="shared" si="38"/>
        <v>0</v>
      </c>
    </row>
    <row r="216" spans="1:7" ht="30">
      <c r="A216" s="30" t="s">
        <v>65</v>
      </c>
      <c r="B216" s="64" t="s">
        <v>46</v>
      </c>
      <c r="C216" s="64" t="s">
        <v>100</v>
      </c>
      <c r="D216" s="75" t="s">
        <v>25</v>
      </c>
      <c r="E216" s="92">
        <v>37.5</v>
      </c>
      <c r="F216" s="92">
        <v>0</v>
      </c>
      <c r="G216" s="93">
        <v>0</v>
      </c>
    </row>
  </sheetData>
  <sheetProtection/>
  <autoFilter ref="A15:G217"/>
  <mergeCells count="11">
    <mergeCell ref="A1:G1"/>
    <mergeCell ref="A2:G2"/>
    <mergeCell ref="B3:G3"/>
    <mergeCell ref="A4:G4"/>
    <mergeCell ref="A5:G5"/>
    <mergeCell ref="B6:G6"/>
    <mergeCell ref="E9:G9"/>
    <mergeCell ref="E10:G10"/>
    <mergeCell ref="A7:G7"/>
    <mergeCell ref="A8:G8"/>
    <mergeCell ref="A13:G13"/>
  </mergeCells>
  <printOptions horizontalCentered="1"/>
  <pageMargins left="0.984251968503937" right="0.5905511811023623" top="0.5905511811023623" bottom="0.5905511811023623" header="0.5118110236220472" footer="0.5118110236220472"/>
  <pageSetup fitToHeight="5" horizontalDpi="1200" verticalDpi="1200" orientation="portrait" paperSize="9" scale="47" r:id="rId1"/>
  <headerFooter alignWithMargins="0"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Брюхова</dc:creator>
  <cp:keywords/>
  <dc:description/>
  <cp:lastModifiedBy>Пользователь Windows</cp:lastModifiedBy>
  <cp:lastPrinted>2024-07-08T12:50:38Z</cp:lastPrinted>
  <dcterms:created xsi:type="dcterms:W3CDTF">2007-10-29T08:26:16Z</dcterms:created>
  <dcterms:modified xsi:type="dcterms:W3CDTF">2024-07-08T12:50:40Z</dcterms:modified>
  <cp:category/>
  <cp:version/>
  <cp:contentType/>
  <cp:contentStatus/>
</cp:coreProperties>
</file>