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22305" windowHeight="9270" activeTab="0"/>
  </bookViews>
  <sheets>
    <sheet name="XII" sheetId="1" r:id="rId1"/>
  </sheets>
  <definedNames>
    <definedName name="_xlnm._FilterDatabase" localSheetId="0" hidden="1">'XII'!$A$15:$E$248</definedName>
    <definedName name="_xlnm.Print_Titles" localSheetId="0">'XII'!$15:$16</definedName>
    <definedName name="_xlnm.Print_Area" localSheetId="0">'XII'!$A$1:$E$248</definedName>
  </definedNames>
  <calcPr fullCalcOnLoad="1"/>
</workbook>
</file>

<file path=xl/sharedStrings.xml><?xml version="1.0" encoding="utf-8"?>
<sst xmlns="http://schemas.openxmlformats.org/spreadsheetml/2006/main" count="693" uniqueCount="270">
  <si>
    <t>УТВЕРЖДЕНО</t>
  </si>
  <si>
    <t>решением 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</si>
  <si>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</si>
  <si>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</si>
  <si>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</si>
  <si>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 xml:space="preserve"> Ленинградской области</t>
  </si>
  <si>
    <t>от "18" декабря  2018 г. № 35</t>
  </si>
  <si>
    <t>(Приложение 3)</t>
  </si>
  <si>
    <t>(в редакции решения совета депутатов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</si>
  <si>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2019 год </t>
  </si>
  <si>
    <t>Наименование</t>
  </si>
  <si>
    <t>ЦСР</t>
  </si>
  <si>
    <t>ВР</t>
  </si>
  <si>
    <t>ПР</t>
  </si>
  <si>
    <t>Сумма (тысяч рублей)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</si>
  <si>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</si>
  <si>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</si>
  <si>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</si>
  <si>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</si>
  <si>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Мероприятия по подготовке объектов теплоснабжения к отопительному сезону на территории Ленинградской области</t>
  </si>
  <si>
    <t>3R 0 01 S0160</t>
  </si>
  <si>
    <t>Иные закупки товаров, работ и услуг для обеспечения государственных (муниципальных) нужд</t>
  </si>
  <si>
    <t>240</t>
  </si>
  <si>
    <t>Коммунальное хозяйство</t>
  </si>
  <si>
    <t>0502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</si>
  <si>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</si>
  <si>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</si>
  <si>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</si>
  <si>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</si>
  <si>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</si>
  <si>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3C 0 01 13800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</si>
  <si>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</si>
  <si>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</si>
  <si>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</si>
  <si>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40 0 00 00000</t>
  </si>
  <si>
    <t/>
  </si>
  <si>
    <t>Основное мероприятие "Развитие культуры и модернизация учреждений культуры"</t>
  </si>
  <si>
    <t>40 0 01 00000</t>
  </si>
  <si>
    <t xml:space="preserve">Расходы на обеспечение деятельности муниципальных казенных учреждений </t>
  </si>
  <si>
    <t>40 0 01 00240</t>
  </si>
  <si>
    <t>Расходы на выплаты персоналу казенных учреждений</t>
  </si>
  <si>
    <t>110</t>
  </si>
  <si>
    <t>Культура</t>
  </si>
  <si>
    <t>0801</t>
  </si>
  <si>
    <t>Уплата налогов, сборов и иных платежей</t>
  </si>
  <si>
    <t>850</t>
  </si>
  <si>
    <t>Обеспечение стимулирующих выплат работникам муниципальных учреждений культуры Ленинградской области</t>
  </si>
  <si>
    <t>40 0 01 S0360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</si>
  <si>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</si>
  <si>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40 0 01 S5194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</si>
  <si>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</si>
  <si>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</si>
  <si>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</si>
  <si>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</si>
  <si>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</si>
  <si>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</si>
  <si>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</si>
  <si>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</si>
  <si>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Другие вопросы в области национальной экономики</t>
  </si>
  <si>
    <t>0412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</si>
  <si>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</si>
  <si>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</si>
  <si>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>Федеральный проект "Обеспечение устойчивого сокращения непригодного для проживания жилищного фонда"</t>
  </si>
  <si>
    <t>51 0 F3 00000</t>
  </si>
  <si>
    <t>Обеспечение устойчивого сокращения непригодного для проживания жилого фонда</t>
  </si>
  <si>
    <t>51 0 F3 67483</t>
  </si>
  <si>
    <t xml:space="preserve">Бюджетные инвестиции </t>
  </si>
  <si>
    <t>410</t>
  </si>
  <si>
    <t>Жилищное хозяйство</t>
  </si>
  <si>
    <t>0501</t>
  </si>
  <si>
    <t>51 0 F3 67484</t>
  </si>
  <si>
    <t>51 0 F3 6748S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</si>
  <si>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</si>
  <si>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</si>
  <si>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</si>
  <si>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</si>
  <si>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</si>
  <si>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5А 0  01 S4660</t>
  </si>
  <si>
    <t>5А 0 01 S4660</t>
  </si>
  <si>
    <t>Дорожное хозяйство (дорожные фонды)</t>
  </si>
  <si>
    <t>0409</t>
  </si>
  <si>
    <t>Благоустройство</t>
  </si>
  <si>
    <t>0503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</si>
  <si>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</si>
  <si>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</si>
  <si>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</si>
  <si>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5Г 1 00 00000</t>
  </si>
  <si>
    <t>Основное мероприятие "Защита населения от чрезвычайных ситуаций"</t>
  </si>
  <si>
    <t>5Г 1 01 00000</t>
  </si>
  <si>
    <t>Приобретение материальных ресурсов для ликвидации ЧС</t>
  </si>
  <si>
    <t>5Г 1 01 13870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</si>
  <si>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</si>
  <si>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</si>
  <si>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"Пожарная безопасность в МО Шумское сельское поселение"</t>
  </si>
  <si>
    <t>5Г 2 00 00000</t>
  </si>
  <si>
    <t>Основное мероприятие "Обеспечение пожарной безопасности"</t>
  </si>
  <si>
    <t>5Г 2 01 00000</t>
  </si>
  <si>
    <t>Разработка и изготовление наглядной информации на противопожарную тематику</t>
  </si>
  <si>
    <t>5Г 2 01 13730</t>
  </si>
  <si>
    <t>Обеспечение противопожарной безопасности</t>
  </si>
  <si>
    <t>0310</t>
  </si>
  <si>
    <t>Организация и осуществление мероприятий по содержанию пожарных водоемов</t>
  </si>
  <si>
    <t>5Г 2 01 13740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</si>
  <si>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</si>
  <si>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5N 0 00 00000</t>
  </si>
  <si>
    <t>Основное мероприятие "Благоустройство территорий населенных пунктов"</t>
  </si>
  <si>
    <t>5N 0 01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</si>
  <si>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</si>
  <si>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5N 0 01 S4770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</si>
  <si>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</si>
  <si>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</si>
  <si>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</si>
  <si>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</si>
  <si>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Основное мероприятие "Капитальный ремонт и ремонт автомобильных дорог местного значения"</t>
  </si>
  <si>
    <t>64 1 01 00000</t>
  </si>
  <si>
    <t>Мероприятия по изготовлению, получению заключения по ПСД, осуществление технадзора по ремонту дорог</t>
  </si>
  <si>
    <t>64 1 01 14780</t>
  </si>
  <si>
    <t xml:space="preserve">Ремонт автомобильных дорог общего пользования местного значения </t>
  </si>
  <si>
    <t>64 1 01 S0140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</si>
  <si>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</si>
  <si>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64 3 00 00000</t>
  </si>
  <si>
    <t>Основное мероприятие "Обеспечение и организация мероприятий по содержанию автомобильных дорог"</t>
  </si>
  <si>
    <t>64 3 01 00000</t>
  </si>
  <si>
    <t>Инвентаризация и паспортизация муниципальных автомобильных дорог местного значения</t>
  </si>
  <si>
    <t>64 3 01 14760</t>
  </si>
  <si>
    <t>Обеспечение деятельности органов местного самоуправления</t>
  </si>
  <si>
    <t>67 0 00 00000</t>
  </si>
  <si>
    <t>Обеспечение деятельности высшего должностного лица муниципального образования</t>
  </si>
  <si>
    <t>67 1 09 00000</t>
  </si>
  <si>
    <t>Расходы на выплаты по оплате труда работников органов местного самоуправления</t>
  </si>
  <si>
    <t>67 1 09 00210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</si>
  <si>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</si>
  <si>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</si>
  <si>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</si>
  <si>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</si>
  <si>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</si>
  <si>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</si>
  <si>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</si>
  <si>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</si>
  <si>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</si>
  <si>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</si>
  <si>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аппаратов органов местного самоуправления</t>
  </si>
  <si>
    <t>67 4 09 00000</t>
  </si>
  <si>
    <t xml:space="preserve">Расходы на выплаты по оплате труда работников органов местного самоуправления </t>
  </si>
  <si>
    <t>67 4 09 00210</t>
  </si>
  <si>
    <t>0104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</si>
  <si>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</si>
  <si>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67 4 09 00220</t>
  </si>
  <si>
    <t xml:space="preserve">Расходы на обеспечение функций органов местного самоуправления </t>
  </si>
  <si>
    <t>67 4 09 00230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</si>
  <si>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</si>
  <si>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67 8 09 00000</t>
  </si>
  <si>
    <t>67 8 09 95130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</si>
  <si>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</si>
  <si>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</si>
  <si>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</si>
  <si>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</si>
  <si>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</si>
  <si>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</si>
  <si>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Основное мероприятие "Мероприятия по борьбе с борщевиком Сосновского"</t>
  </si>
  <si>
    <t>72 0 01 00000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</si>
  <si>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</si>
  <si>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72 0 01 S4310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</si>
  <si>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</si>
  <si>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</si>
  <si>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Основное мероприятие "Организация благоустройства на территории поселения"</t>
  </si>
  <si>
    <t>7Т 0 01 00000</t>
  </si>
  <si>
    <t xml:space="preserve">Расходы на уличное освещение </t>
  </si>
  <si>
    <t>7Т 0 01 15310</t>
  </si>
  <si>
    <t>Организация и содержание мест захоронения</t>
  </si>
  <si>
    <t>7Т 0 01 15340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</si>
  <si>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</si>
  <si>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7Т 0 01 15350</t>
  </si>
  <si>
    <t xml:space="preserve">Организация сбора и вывоза бытовых отходов и мусора </t>
  </si>
  <si>
    <t>7Т 0 01 15360</t>
  </si>
  <si>
    <t>Мероприятия по созданию и оборудованию мест (площадок) накопления твердых коммунальных отходов на территориях сельских поселений Кировского муниципального района Ленинградской области</t>
  </si>
  <si>
    <t>7Т 0 01 95020</t>
  </si>
  <si>
    <t>Мероприятия по созданию мест (площадок) накопления твердых коммунальных отходов</t>
  </si>
  <si>
    <t>7Т 0 01 S4790</t>
  </si>
  <si>
    <t>Непрограммные расходы органов местного самоуправления</t>
  </si>
  <si>
    <t>98 9 00 00000</t>
  </si>
  <si>
    <t>Непрограммные расходы</t>
  </si>
  <si>
    <t>98 9 09 00000</t>
  </si>
  <si>
    <t>Доплаты к пенсиям муниципальных служащих</t>
  </si>
  <si>
    <t>98 9 09 03080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</si>
  <si>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</si>
  <si>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</si>
  <si>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</si>
  <si>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1001</t>
  </si>
  <si>
    <t>Субсидии на возмещение части фактических затрат (убытков) по теплоснабжению</t>
  </si>
  <si>
    <t>98 9 09 06090</t>
  </si>
  <si>
    <t xml:space="preserve">Процентные платежи по муниципальному долгу </t>
  </si>
  <si>
    <t>98 9 09 10010</t>
  </si>
  <si>
    <t>Обслуживание муниципального долга</t>
  </si>
  <si>
    <t>730</t>
  </si>
  <si>
    <t>Обслуживание внутреннего государственного и муниципального долга</t>
  </si>
  <si>
    <t>1301</t>
  </si>
  <si>
    <t>Резервный фонд администрации муниципального образования</t>
  </si>
  <si>
    <t>98 9 09 10050</t>
  </si>
  <si>
    <t>Резервные средства</t>
  </si>
  <si>
    <t>870</t>
  </si>
  <si>
    <t>Резервные фонды</t>
  </si>
  <si>
    <t>0111</t>
  </si>
  <si>
    <t>Исполнение судебных актов Российской Федерации и мировых соглашений по возмещению вреда</t>
  </si>
  <si>
    <t>98 9 09 10070</t>
  </si>
  <si>
    <t>Исполнение судебных актов</t>
  </si>
  <si>
    <t>830</t>
  </si>
  <si>
    <t>Другие общегосударственные вопросы</t>
  </si>
  <si>
    <t>0113</t>
  </si>
  <si>
    <t xml:space="preserve">Расчеты за услуги по начислению и сбору платы за найм </t>
  </si>
  <si>
    <t>98 9 09 10100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</si>
  <si>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</si>
  <si>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</si>
  <si>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</si>
  <si>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</si>
  <si>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Обеспечение проведения выборов и референдумов</t>
  </si>
  <si>
    <t>0107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</si>
  <si>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</si>
  <si>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</si>
  <si>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Мероприятия по землеустройству и землепользованию</t>
  </si>
  <si>
    <t>98 9 09 10350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</si>
  <si>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</si>
  <si>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</si>
  <si>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</si>
  <si>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</si>
  <si>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>Мероприятия на проведение капитального ремонта (ремонта) объектов теплоснабжения</t>
  </si>
  <si>
    <t>98 9 09 15220</t>
  </si>
  <si>
    <t>Мероприятия по обслуживанию и текущему ремонту газораспределительной сети</t>
  </si>
  <si>
    <t>98 9 09 15380</t>
  </si>
  <si>
    <t>Мероприятия в области коммунального хозяйства</t>
  </si>
  <si>
    <t>98 9 09 15500</t>
  </si>
  <si>
    <t>Мероприятия по сносу аварийных многоквартирных домов</t>
  </si>
  <si>
    <t>98 9 09 15550</t>
  </si>
  <si>
    <t>Осуществление первичного воинского учета на территориях, где отсутствуют военные комиссариаты</t>
  </si>
  <si>
    <t>98 9 09 51180</t>
  </si>
  <si>
    <t>Мобилизационная и вневойсковая подготовка</t>
  </si>
  <si>
    <t>0203</t>
  </si>
  <si>
    <t>Прочая закупка товаров, работ и услуг для обеспечения государственных (муниципальных) нужд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</si>
  <si>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</si>
  <si>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98 9 09 72020</t>
  </si>
  <si>
    <t xml:space="preserve">Физическая культура </t>
  </si>
  <si>
    <t>1101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</si>
  <si>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</si>
  <si>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</si>
  <si>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</si>
  <si>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</si>
  <si>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</si>
  <si>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</si>
  <si>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 xml:space="preserve">Осуществление части полномочий поселений по формированию, утверждению, исполнению бюджета </t>
  </si>
  <si>
    <t>98 9 09 96010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</si>
  <si>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</si>
  <si>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</si>
  <si>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</si>
  <si>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</si>
  <si>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</si>
  <si>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</si>
  <si>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Другие вопросы в области культуры, кинематографии </t>
  </si>
  <si>
    <t>0804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</si>
  <si>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</si>
  <si>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</si>
  <si>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</si>
  <si>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</si>
  <si>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</si>
  <si>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</si>
  <si>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</si>
  <si>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</si>
  <si>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 xml:space="preserve">Осуществление полномочий поселений по муниципальному жилищному контролю </t>
  </si>
  <si>
    <t>98 9 09 96110</t>
  </si>
  <si>
    <t>ВСЕГО</t>
  </si>
  <si>
    <t>от "06" декабря 2019г № 22_)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</si>
</sst>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</numFmts>
  <fonts count="43">
    <font>
      <sz val="10"/>
      <name val="Arial Cyr"/>
      <family val="0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right"/>
    </xf>
    <xf numFmtId="0" fontId="8" fillId="0" borderId="26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172" fontId="8" fillId="0" borderId="28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5" fillId="0" borderId="30" xfId="0" applyNumberFormat="1" applyFont="1" applyFill="1" applyBorder="1" applyAlignment="1">
      <alignment horizontal="left" wrapText="1"/>
    </xf>
    <xf numFmtId="0" fontId="7" fillId="0" borderId="31" xfId="0" applyNumberFormat="1" applyFont="1" applyFill="1" applyBorder="1" applyAlignment="1">
      <alignment horizontal="left" wrapText="1"/>
    </xf>
    <xf numFmtId="172" fontId="7" fillId="0" borderId="32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172" fontId="6" fillId="0" borderId="37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 horizontal="left" wrapText="1"/>
    </xf>
    <xf numFmtId="172" fontId="5" fillId="0" borderId="39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>
      <alignment horizontal="left" wrapText="1"/>
    </xf>
    <xf numFmtId="172" fontId="8" fillId="0" borderId="41" xfId="0" applyNumberFormat="1" applyFont="1" applyFill="1" applyBorder="1" applyAlignment="1">
      <alignment horizontal="right"/>
    </xf>
    <xf numFmtId="172" fontId="8" fillId="0" borderId="42" xfId="0" applyNumberFormat="1" applyFont="1" applyFill="1" applyBorder="1" applyAlignment="1">
      <alignment horizontal="right"/>
    </xf>
    <xf numFmtId="49" fontId="8" fillId="0" borderId="35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center"/>
    </xf>
    <xf numFmtId="172" fontId="7" fillId="0" borderId="39" xfId="0" applyNumberFormat="1" applyFont="1" applyFill="1" applyBorder="1" applyAlignment="1">
      <alignment horizontal="right"/>
    </xf>
    <xf numFmtId="0" fontId="6" fillId="0" borderId="43" xfId="0" applyNumberFormat="1" applyFont="1" applyFill="1" applyBorder="1" applyAlignment="1">
      <alignment horizontal="left" wrapText="1"/>
    </xf>
    <xf numFmtId="0" fontId="5" fillId="0" borderId="44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172" fontId="8" fillId="0" borderId="46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172" fontId="8" fillId="0" borderId="47" xfId="0" applyNumberFormat="1" applyFont="1" applyFill="1" applyBorder="1" applyAlignment="1">
      <alignment horizontal="right"/>
    </xf>
    <xf numFmtId="172" fontId="8" fillId="0" borderId="48" xfId="0" applyNumberFormat="1" applyFont="1" applyFill="1" applyBorder="1" applyAlignment="1">
      <alignment horizontal="right"/>
    </xf>
    <xf numFmtId="0" fontId="6" fillId="0" borderId="49" xfId="0" applyNumberFormat="1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/>
    </xf>
    <xf numFmtId="172" fontId="7" fillId="0" borderId="50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left" wrapText="1"/>
    </xf>
    <xf numFmtId="0" fontId="5" fillId="0" borderId="51" xfId="0" applyNumberFormat="1" applyFont="1" applyFill="1" applyBorder="1" applyAlignment="1">
      <alignment horizontal="left" wrapText="1"/>
    </xf>
    <xf numFmtId="0" fontId="8" fillId="0" borderId="52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172" fontId="8" fillId="0" borderId="53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right"/>
    </xf>
    <xf numFmtId="0" fontId="8" fillId="0" borderId="54" xfId="0" applyNumberFormat="1" applyFont="1" applyFill="1" applyBorder="1" applyAlignment="1">
      <alignment horizontal="left" wrapText="1"/>
    </xf>
    <xf numFmtId="0" fontId="8" fillId="0" borderId="55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vertical="top" wrapText="1"/>
    </xf>
    <xf numFmtId="172" fontId="7" fillId="0" borderId="48" xfId="0" applyNumberFormat="1" applyFont="1" applyFill="1" applyBorder="1" applyAlignment="1">
      <alignment horizontal="right"/>
    </xf>
    <xf numFmtId="0" fontId="7" fillId="0" borderId="56" xfId="0" applyNumberFormat="1" applyFont="1" applyFill="1" applyBorder="1" applyAlignment="1">
      <alignment horizontal="left" wrapText="1"/>
    </xf>
    <xf numFmtId="0" fontId="6" fillId="0" borderId="3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172" fontId="7" fillId="0" borderId="57" xfId="0" applyNumberFormat="1" applyFont="1" applyFill="1" applyBorder="1" applyAlignment="1">
      <alignment horizontal="right"/>
    </xf>
    <xf numFmtId="0" fontId="5" fillId="0" borderId="33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center"/>
    </xf>
    <xf numFmtId="172" fontId="8" fillId="0" borderId="57" xfId="0" applyNumberFormat="1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172" fontId="8" fillId="0" borderId="59" xfId="0" applyNumberFormat="1" applyFont="1" applyFill="1" applyBorder="1" applyAlignment="1">
      <alignment horizontal="right"/>
    </xf>
    <xf numFmtId="0" fontId="6" fillId="0" borderId="60" xfId="0" applyNumberFormat="1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left" wrapText="1"/>
    </xf>
    <xf numFmtId="172" fontId="8" fillId="0" borderId="25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right"/>
    </xf>
    <xf numFmtId="0" fontId="6" fillId="0" borderId="31" xfId="0" applyNumberFormat="1" applyFont="1" applyFill="1" applyBorder="1" applyAlignment="1">
      <alignment horizontal="left" wrapText="1"/>
    </xf>
    <xf numFmtId="172" fontId="6" fillId="0" borderId="61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172" fontId="5" fillId="0" borderId="19" xfId="0" applyNumberFormat="1" applyFont="1" applyFill="1" applyBorder="1" applyAlignment="1">
      <alignment horizontal="right"/>
    </xf>
    <xf numFmtId="0" fontId="8" fillId="0" borderId="38" xfId="0" applyNumberFormat="1" applyFont="1" applyFill="1" applyBorder="1" applyAlignment="1">
      <alignment horizontal="left" wrapText="1"/>
    </xf>
    <xf numFmtId="172" fontId="8" fillId="0" borderId="22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8" fillId="0" borderId="62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 horizontal="left" wrapText="1"/>
    </xf>
    <xf numFmtId="49" fontId="6" fillId="0" borderId="36" xfId="0" applyNumberFormat="1" applyFont="1" applyFill="1" applyBorder="1" applyAlignment="1">
      <alignment horizontal="center"/>
    </xf>
    <xf numFmtId="172" fontId="6" fillId="0" borderId="63" xfId="0" applyNumberFormat="1" applyFont="1" applyFill="1" applyBorder="1" applyAlignment="1">
      <alignment horizontal="right"/>
    </xf>
    <xf numFmtId="172" fontId="5" fillId="0" borderId="64" xfId="0" applyNumberFormat="1" applyFont="1" applyFill="1" applyBorder="1" applyAlignment="1">
      <alignment horizontal="right"/>
    </xf>
    <xf numFmtId="172" fontId="8" fillId="0" borderId="65" xfId="0" applyNumberFormat="1" applyFont="1" applyFill="1" applyBorder="1" applyAlignment="1">
      <alignment horizontal="right"/>
    </xf>
    <xf numFmtId="172" fontId="8" fillId="0" borderId="66" xfId="0" applyNumberFormat="1" applyFont="1" applyFill="1" applyBorder="1" applyAlignment="1">
      <alignment horizontal="right"/>
    </xf>
    <xf numFmtId="0" fontId="6" fillId="0" borderId="67" xfId="0" applyNumberFormat="1" applyFont="1" applyFill="1" applyBorder="1" applyAlignment="1">
      <alignment horizontal="left" wrapText="1"/>
    </xf>
    <xf numFmtId="172" fontId="6" fillId="0" borderId="68" xfId="0" applyNumberFormat="1" applyFont="1" applyFill="1" applyBorder="1" applyAlignment="1">
      <alignment horizontal="right"/>
    </xf>
    <xf numFmtId="0" fontId="5" fillId="0" borderId="67" xfId="0" applyNumberFormat="1" applyFont="1" applyFill="1" applyBorder="1" applyAlignment="1">
      <alignment horizontal="left" wrapText="1"/>
    </xf>
    <xf numFmtId="0" fontId="7" fillId="0" borderId="67" xfId="0" applyNumberFormat="1" applyFont="1" applyFill="1" applyBorder="1" applyAlignment="1">
      <alignment horizontal="left" wrapText="1"/>
    </xf>
    <xf numFmtId="172" fontId="7" fillId="0" borderId="62" xfId="0" applyNumberFormat="1" applyFont="1" applyFill="1" applyBorder="1" applyAlignment="1">
      <alignment horizontal="right"/>
    </xf>
    <xf numFmtId="174" fontId="7" fillId="0" borderId="17" xfId="0" applyNumberFormat="1" applyFont="1" applyFill="1" applyBorder="1" applyAlignment="1">
      <alignment horizontal="right"/>
    </xf>
    <xf numFmtId="174" fontId="5" fillId="0" borderId="22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>
      <alignment horizontal="left" wrapText="1"/>
    </xf>
    <xf numFmtId="0" fontId="8" fillId="0" borderId="24" xfId="0" applyNumberFormat="1" applyFont="1" applyFill="1" applyBorder="1" applyAlignment="1">
      <alignment horizontal="center"/>
    </xf>
    <xf numFmtId="174" fontId="8" fillId="0" borderId="25" xfId="0" applyNumberFormat="1" applyFont="1" applyFill="1" applyBorder="1" applyAlignment="1">
      <alignment horizontal="right"/>
    </xf>
    <xf numFmtId="0" fontId="8" fillId="0" borderId="69" xfId="0" applyNumberFormat="1" applyFont="1" applyFill="1" applyBorder="1" applyAlignment="1">
      <alignment horizontal="left" wrapText="1"/>
    </xf>
    <xf numFmtId="174" fontId="8" fillId="0" borderId="28" xfId="0" applyNumberFormat="1" applyFont="1" applyFill="1" applyBorder="1" applyAlignment="1">
      <alignment horizontal="right"/>
    </xf>
    <xf numFmtId="0" fontId="5" fillId="0" borderId="70" xfId="0" applyNumberFormat="1" applyFont="1" applyFill="1" applyBorder="1" applyAlignment="1">
      <alignment horizontal="left" wrapText="1"/>
    </xf>
    <xf numFmtId="0" fontId="8" fillId="0" borderId="52" xfId="0" applyNumberFormat="1" applyFont="1" applyFill="1" applyBorder="1" applyAlignment="1">
      <alignment horizontal="left" wrapText="1"/>
    </xf>
    <xf numFmtId="0" fontId="5" fillId="0" borderId="71" xfId="0" applyNumberFormat="1" applyFont="1" applyFill="1" applyBorder="1" applyAlignment="1">
      <alignment horizontal="left" wrapText="1"/>
    </xf>
    <xf numFmtId="0" fontId="8" fillId="0" borderId="54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172" fontId="5" fillId="0" borderId="37" xfId="0" applyNumberFormat="1" applyFont="1" applyFill="1" applyBorder="1" applyAlignment="1">
      <alignment horizontal="right"/>
    </xf>
    <xf numFmtId="0" fontId="5" fillId="0" borderId="72" xfId="0" applyNumberFormat="1" applyFont="1" applyFill="1" applyBorder="1" applyAlignment="1">
      <alignment horizontal="left" wrapText="1"/>
    </xf>
    <xf numFmtId="49" fontId="5" fillId="0" borderId="73" xfId="0" applyNumberFormat="1" applyFont="1" applyFill="1" applyBorder="1" applyAlignment="1">
      <alignment horizontal="center"/>
    </xf>
    <xf numFmtId="172" fontId="5" fillId="0" borderId="74" xfId="0" applyNumberFormat="1" applyFont="1" applyFill="1" applyBorder="1" applyAlignment="1">
      <alignment horizontal="right"/>
    </xf>
    <xf numFmtId="0" fontId="8" fillId="0" borderId="75" xfId="0" applyNumberFormat="1" applyFont="1" applyFill="1" applyBorder="1" applyAlignment="1">
      <alignment horizontal="left" wrapText="1"/>
    </xf>
    <xf numFmtId="49" fontId="8" fillId="0" borderId="76" xfId="0" applyNumberFormat="1" applyFont="1" applyFill="1" applyBorder="1" applyAlignment="1">
      <alignment horizontal="center"/>
    </xf>
    <xf numFmtId="172" fontId="8" fillId="0" borderId="77" xfId="0" applyNumberFormat="1" applyFont="1" applyFill="1" applyBorder="1" applyAlignment="1">
      <alignment horizontal="right"/>
    </xf>
    <xf numFmtId="0" fontId="8" fillId="0" borderId="78" xfId="0" applyNumberFormat="1" applyFont="1" applyFill="1" applyBorder="1" applyAlignment="1">
      <alignment horizontal="left" wrapText="1"/>
    </xf>
    <xf numFmtId="49" fontId="8" fillId="0" borderId="79" xfId="0" applyNumberFormat="1" applyFont="1" applyFill="1" applyBorder="1" applyAlignment="1">
      <alignment horizontal="center"/>
    </xf>
    <xf numFmtId="172" fontId="8" fillId="0" borderId="80" xfId="0" applyNumberFormat="1" applyFont="1" applyFill="1" applyBorder="1" applyAlignment="1">
      <alignment horizontal="right"/>
    </xf>
    <xf numFmtId="0" fontId="5" fillId="0" borderId="81" xfId="0" applyNumberFormat="1" applyFont="1" applyFill="1" applyBorder="1" applyAlignment="1">
      <alignment horizontal="left" wrapText="1"/>
    </xf>
    <xf numFmtId="172" fontId="5" fillId="0" borderId="82" xfId="0" applyNumberFormat="1" applyFont="1" applyFill="1" applyBorder="1" applyAlignment="1">
      <alignment horizontal="right"/>
    </xf>
    <xf numFmtId="0" fontId="8" fillId="0" borderId="83" xfId="0" applyNumberFormat="1" applyFont="1" applyFill="1" applyBorder="1" applyAlignment="1">
      <alignment horizontal="left" wrapText="1"/>
    </xf>
    <xf numFmtId="172" fontId="8" fillId="0" borderId="84" xfId="0" applyNumberFormat="1" applyFont="1" applyFill="1" applyBorder="1" applyAlignment="1">
      <alignment horizontal="right"/>
    </xf>
    <xf numFmtId="172" fontId="8" fillId="0" borderId="85" xfId="0" applyNumberFormat="1" applyFont="1" applyFill="1" applyBorder="1" applyAlignment="1">
      <alignment horizontal="right"/>
    </xf>
    <xf numFmtId="0" fontId="5" fillId="0" borderId="86" xfId="0" applyNumberFormat="1" applyFont="1" applyFill="1" applyBorder="1" applyAlignment="1">
      <alignment horizontal="left" wrapText="1"/>
    </xf>
    <xf numFmtId="172" fontId="5" fillId="0" borderId="87" xfId="0" applyNumberFormat="1" applyFont="1" applyFill="1" applyBorder="1" applyAlignment="1">
      <alignment horizontal="right"/>
    </xf>
    <xf numFmtId="0" fontId="8" fillId="0" borderId="88" xfId="0" applyNumberFormat="1" applyFont="1" applyFill="1" applyBorder="1" applyAlignment="1">
      <alignment horizontal="left" wrapText="1"/>
    </xf>
    <xf numFmtId="172" fontId="8" fillId="0" borderId="89" xfId="0" applyNumberFormat="1" applyFont="1" applyFill="1" applyBorder="1" applyAlignment="1">
      <alignment horizontal="right"/>
    </xf>
    <xf numFmtId="172" fontId="8" fillId="0" borderId="90" xfId="0" applyNumberFormat="1" applyFont="1" applyFill="1" applyBorder="1" applyAlignment="1">
      <alignment horizontal="right"/>
    </xf>
    <xf numFmtId="0" fontId="5" fillId="0" borderId="91" xfId="0" applyNumberFormat="1" applyFont="1" applyFill="1" applyBorder="1" applyAlignment="1">
      <alignment horizontal="left" wrapText="1"/>
    </xf>
    <xf numFmtId="172" fontId="5" fillId="0" borderId="92" xfId="0" applyNumberFormat="1" applyFont="1" applyFill="1" applyBorder="1" applyAlignment="1">
      <alignment horizontal="right"/>
    </xf>
    <xf numFmtId="172" fontId="8" fillId="0" borderId="93" xfId="0" applyNumberFormat="1" applyFont="1" applyFill="1" applyBorder="1" applyAlignment="1">
      <alignment horizontal="right"/>
    </xf>
    <xf numFmtId="172" fontId="8" fillId="0" borderId="94" xfId="0" applyNumberFormat="1" applyFont="1" applyFill="1" applyBorder="1" applyAlignment="1">
      <alignment horizontal="right"/>
    </xf>
    <xf numFmtId="0" fontId="7" fillId="0" borderId="95" xfId="0" applyNumberFormat="1" applyFont="1" applyFill="1" applyBorder="1" applyAlignment="1">
      <alignment horizontal="left" wrapText="1"/>
    </xf>
    <xf numFmtId="49" fontId="7" fillId="0" borderId="96" xfId="0" applyNumberFormat="1" applyFont="1" applyFill="1" applyBorder="1" applyAlignment="1">
      <alignment horizontal="center"/>
    </xf>
    <xf numFmtId="172" fontId="7" fillId="0" borderId="97" xfId="0" applyNumberFormat="1" applyFont="1" applyFill="1" applyBorder="1" applyAlignment="1">
      <alignment horizontal="right"/>
    </xf>
    <xf numFmtId="0" fontId="8" fillId="35" borderId="26" xfId="0" applyNumberFormat="1" applyFont="1" applyFill="1" applyBorder="1" applyAlignment="1">
      <alignment horizontal="left" wrapText="1"/>
    </xf>
    <xf numFmtId="49" fontId="8" fillId="35" borderId="27" xfId="0" applyNumberFormat="1" applyFont="1" applyFill="1" applyBorder="1" applyAlignment="1">
      <alignment horizontal="center"/>
    </xf>
    <xf numFmtId="172" fontId="8" fillId="35" borderId="42" xfId="0" applyNumberFormat="1" applyFont="1" applyFill="1" applyBorder="1" applyAlignment="1">
      <alignment horizontal="right"/>
    </xf>
    <xf numFmtId="0" fontId="8" fillId="35" borderId="45" xfId="0" applyNumberFormat="1" applyFont="1" applyFill="1" applyBorder="1" applyAlignment="1">
      <alignment horizontal="left" wrapText="1"/>
    </xf>
    <xf numFmtId="49" fontId="8" fillId="35" borderId="24" xfId="0" applyNumberFormat="1" applyFont="1" applyFill="1" applyBorder="1" applyAlignment="1">
      <alignment horizontal="center"/>
    </xf>
    <xf numFmtId="172" fontId="8" fillId="35" borderId="65" xfId="0" applyNumberFormat="1" applyFont="1" applyFill="1" applyBorder="1" applyAlignment="1">
      <alignment horizontal="right"/>
    </xf>
    <xf numFmtId="49" fontId="5" fillId="35" borderId="27" xfId="0" applyNumberFormat="1" applyFont="1" applyFill="1" applyBorder="1" applyAlignment="1">
      <alignment horizontal="center"/>
    </xf>
    <xf numFmtId="49" fontId="8" fillId="35" borderId="27" xfId="0" applyNumberFormat="1" applyFont="1" applyFill="1" applyBorder="1" applyAlignment="1">
      <alignment horizontal="center"/>
    </xf>
    <xf numFmtId="172" fontId="8" fillId="35" borderId="47" xfId="0" applyNumberFormat="1" applyFont="1" applyFill="1" applyBorder="1" applyAlignment="1">
      <alignment horizontal="right"/>
    </xf>
    <xf numFmtId="172" fontId="8" fillId="35" borderId="66" xfId="0" applyNumberFormat="1" applyFont="1" applyFill="1" applyBorder="1" applyAlignment="1">
      <alignment horizontal="right"/>
    </xf>
    <xf numFmtId="0" fontId="8" fillId="35" borderId="69" xfId="0" applyNumberFormat="1" applyFont="1" applyFill="1" applyBorder="1" applyAlignment="1">
      <alignment horizontal="left" wrapText="1"/>
    </xf>
    <xf numFmtId="0" fontId="8" fillId="35" borderId="27" xfId="0" applyNumberFormat="1" applyFont="1" applyFill="1" applyBorder="1" applyAlignment="1">
      <alignment horizontal="center"/>
    </xf>
    <xf numFmtId="174" fontId="8" fillId="35" borderId="28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8"/>
  <sheetViews>
    <sheetView showGridLines="0" tabSelected="1" view="pageBreakPreview" zoomScale="80" zoomScaleSheetLayoutView="80" zoomScalePageLayoutView="0" workbookViewId="0" topLeftCell="A1">
      <selection activeCell="A9" sqref="A9:E9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21.125" style="1" customWidth="1"/>
    <col min="6" max="6" width="9.125" style="1" customWidth="1"/>
    <col min="7" max="16384" width="8.875" style="1" customWidth="1"/>
  </cols>
  <sheetData>
    <row r="1" spans="1:5" ht="15.75" customHeight="1">
      <c r="A1" s="158" t="s">
        <v>0</v>
      </c>
      <c r="B1" s="158"/>
      <c r="C1" s="158"/>
      <c r="D1" s="158"/>
      <c r="E1" s="158"/>
    </row>
    <row r="2" spans="1:5" ht="15.75">
      <c r="A2" s="159" t="s">
        <v>1</v>
      </c>
      <c r="B2" s="159"/>
      <c r="C2" s="159"/>
      <c r="D2" s="159"/>
      <c r="E2" s="159"/>
    </row>
    <row r="3" spans="1:5" ht="15.75">
      <c r="A3" s="2"/>
      <c r="B3" s="159" t="s">
        <v>2</v>
      </c>
      <c r="C3" s="159"/>
      <c r="D3" s="159"/>
      <c r="E3" s="159"/>
    </row>
    <row r="4" spans="1:5" ht="15.75">
      <c r="A4" s="159" t="s">
        <v>3</v>
      </c>
      <c r="B4" s="159"/>
      <c r="C4" s="159"/>
      <c r="D4" s="159"/>
      <c r="E4" s="159"/>
    </row>
    <row r="5" spans="1:5" ht="15.75">
      <c r="A5" s="159" t="s">
        <v>4</v>
      </c>
      <c r="B5" s="159"/>
      <c r="C5" s="159"/>
      <c r="D5" s="159"/>
      <c r="E5" s="159"/>
    </row>
    <row r="6" spans="1:5" ht="15.75">
      <c r="A6" s="2"/>
      <c r="B6" s="159" t="s">
        <v>5</v>
      </c>
      <c r="C6" s="159"/>
      <c r="D6" s="159"/>
      <c r="E6" s="159"/>
    </row>
    <row r="7" spans="1:5" ht="15.75">
      <c r="A7" s="158" t="s">
        <v>6</v>
      </c>
      <c r="B7" s="158"/>
      <c r="C7" s="158"/>
      <c r="D7" s="158"/>
      <c r="E7" s="158"/>
    </row>
    <row r="8" spans="1:5" ht="15.75">
      <c r="A8" s="160" t="s">
        <v>7</v>
      </c>
      <c r="B8" s="160"/>
      <c r="C8" s="160"/>
      <c r="D8" s="160"/>
      <c r="E8" s="160"/>
    </row>
    <row r="9" spans="1:5" ht="15.75">
      <c r="A9" s="160" t="s">
        <v>8</v>
      </c>
      <c r="B9" s="160"/>
      <c r="C9" s="160"/>
      <c r="D9" s="160"/>
      <c r="E9" s="160"/>
    </row>
    <row r="10" spans="1:5" ht="15.75">
      <c r="A10" s="160" t="s">
        <v>269</v>
      </c>
      <c r="B10" s="160"/>
      <c r="C10" s="160"/>
      <c r="D10" s="160"/>
      <c r="E10" s="160"/>
    </row>
    <row r="11" spans="1:5" ht="15.75">
      <c r="A11" s="3"/>
      <c r="B11" s="3"/>
      <c r="C11" s="3"/>
      <c r="D11" s="3"/>
      <c r="E11" s="3"/>
    </row>
    <row r="12" spans="1:5" ht="15.75">
      <c r="A12" s="3"/>
      <c r="B12" s="3"/>
      <c r="C12" s="3"/>
      <c r="D12" s="3"/>
      <c r="E12" s="3"/>
    </row>
    <row r="13" spans="1:5" ht="81" customHeight="1">
      <c r="A13" s="161" t="s">
        <v>9</v>
      </c>
      <c r="B13" s="162"/>
      <c r="C13" s="162"/>
      <c r="D13" s="162"/>
      <c r="E13" s="162"/>
    </row>
    <row r="14" ht="13.5" customHeight="1" thickBot="1"/>
    <row r="15" spans="1:5" ht="43.5" customHeight="1" thickBot="1" thickTop="1">
      <c r="A15" s="4" t="s">
        <v>10</v>
      </c>
      <c r="B15" s="5" t="s">
        <v>11</v>
      </c>
      <c r="C15" s="5" t="s">
        <v>12</v>
      </c>
      <c r="D15" s="5" t="s">
        <v>13</v>
      </c>
      <c r="E15" s="6" t="s">
        <v>14</v>
      </c>
    </row>
    <row r="16" spans="1:5" ht="17.25" customHeight="1" thickTop="1">
      <c r="A16" s="7">
        <v>1</v>
      </c>
      <c r="B16" s="7">
        <v>2</v>
      </c>
      <c r="C16" s="7">
        <v>3</v>
      </c>
      <c r="D16" s="7">
        <v>4</v>
      </c>
      <c r="E16" s="8">
        <v>5</v>
      </c>
    </row>
    <row r="17" spans="1:5" ht="60" customHeight="1">
      <c r="A17" s="9" t="s">
        <v>15</v>
      </c>
      <c r="B17" s="10" t="s">
        <v>16</v>
      </c>
      <c r="C17" s="11"/>
      <c r="D17" s="11"/>
      <c r="E17" s="12">
        <f>E18</f>
        <v>134.89999999999998</v>
      </c>
    </row>
    <row r="18" spans="1:5" ht="33.75" customHeight="1">
      <c r="A18" s="13" t="s">
        <v>17</v>
      </c>
      <c r="B18" s="14" t="s">
        <v>18</v>
      </c>
      <c r="C18" s="14"/>
      <c r="D18" s="14"/>
      <c r="E18" s="15">
        <f>E19</f>
        <v>134.89999999999998</v>
      </c>
    </row>
    <row r="19" spans="1:5" ht="30.75" customHeight="1">
      <c r="A19" s="16" t="s">
        <v>19</v>
      </c>
      <c r="B19" s="17" t="s">
        <v>20</v>
      </c>
      <c r="C19" s="17"/>
      <c r="D19" s="17"/>
      <c r="E19" s="18">
        <f>E20</f>
        <v>134.89999999999998</v>
      </c>
    </row>
    <row r="20" spans="1:5" ht="30.75" customHeight="1">
      <c r="A20" s="19" t="s">
        <v>21</v>
      </c>
      <c r="B20" s="20" t="s">
        <v>20</v>
      </c>
      <c r="C20" s="20" t="s">
        <v>22</v>
      </c>
      <c r="D20" s="20"/>
      <c r="E20" s="21">
        <f>E21</f>
        <v>134.89999999999998</v>
      </c>
    </row>
    <row r="21" spans="1:5" ht="30.75" customHeight="1">
      <c r="A21" s="22" t="s">
        <v>23</v>
      </c>
      <c r="B21" s="23" t="s">
        <v>20</v>
      </c>
      <c r="C21" s="23" t="s">
        <v>22</v>
      </c>
      <c r="D21" s="23" t="s">
        <v>24</v>
      </c>
      <c r="E21" s="24">
        <f>617.3-482.4</f>
        <v>134.89999999999998</v>
      </c>
    </row>
    <row r="22" spans="1:5" ht="50.25" customHeight="1">
      <c r="A22" s="25" t="s">
        <v>25</v>
      </c>
      <c r="B22" s="10" t="s">
        <v>26</v>
      </c>
      <c r="C22" s="11"/>
      <c r="D22" s="11"/>
      <c r="E22" s="12">
        <f>E23</f>
        <v>15</v>
      </c>
    </row>
    <row r="23" spans="1:5" ht="66" customHeight="1">
      <c r="A23" s="26" t="s">
        <v>27</v>
      </c>
      <c r="B23" s="14" t="s">
        <v>28</v>
      </c>
      <c r="C23" s="14"/>
      <c r="D23" s="14"/>
      <c r="E23" s="15">
        <f>E24</f>
        <v>15</v>
      </c>
    </row>
    <row r="24" spans="1:5" ht="67.5" customHeight="1">
      <c r="A24" s="27" t="s">
        <v>29</v>
      </c>
      <c r="B24" s="17" t="s">
        <v>30</v>
      </c>
      <c r="C24" s="17"/>
      <c r="D24" s="17"/>
      <c r="E24" s="18">
        <f>E25</f>
        <v>15</v>
      </c>
    </row>
    <row r="25" spans="1:5" ht="30.75" customHeight="1">
      <c r="A25" s="19" t="s">
        <v>21</v>
      </c>
      <c r="B25" s="20" t="s">
        <v>30</v>
      </c>
      <c r="C25" s="20" t="s">
        <v>22</v>
      </c>
      <c r="D25" s="20"/>
      <c r="E25" s="21">
        <f>E26</f>
        <v>15</v>
      </c>
    </row>
    <row r="26" spans="1:5" ht="30.75" customHeight="1">
      <c r="A26" s="22" t="s">
        <v>31</v>
      </c>
      <c r="B26" s="23" t="s">
        <v>30</v>
      </c>
      <c r="C26" s="23" t="s">
        <v>22</v>
      </c>
      <c r="D26" s="23" t="s">
        <v>32</v>
      </c>
      <c r="E26" s="24">
        <v>15</v>
      </c>
    </row>
    <row r="27" spans="1:5" ht="64.5" customHeight="1">
      <c r="A27" s="28" t="s">
        <v>33</v>
      </c>
      <c r="B27" s="11" t="s">
        <v>34</v>
      </c>
      <c r="C27" s="11" t="s">
        <v>35</v>
      </c>
      <c r="D27" s="11"/>
      <c r="E27" s="29">
        <f>E28</f>
        <v>5698.699999999999</v>
      </c>
    </row>
    <row r="28" spans="1:5" ht="37.5" customHeight="1">
      <c r="A28" s="30" t="s">
        <v>36</v>
      </c>
      <c r="B28" s="31" t="s">
        <v>37</v>
      </c>
      <c r="C28" s="32"/>
      <c r="D28" s="33"/>
      <c r="E28" s="34">
        <f>E29+E36+E39</f>
        <v>5698.699999999999</v>
      </c>
    </row>
    <row r="29" spans="1:5" ht="32.25" customHeight="1">
      <c r="A29" s="35" t="s">
        <v>38</v>
      </c>
      <c r="B29" s="17" t="s">
        <v>39</v>
      </c>
      <c r="C29" s="17"/>
      <c r="D29" s="17"/>
      <c r="E29" s="36">
        <f>E30+E32+E34</f>
        <v>3552.7</v>
      </c>
    </row>
    <row r="30" spans="1:5" ht="15">
      <c r="A30" s="37" t="s">
        <v>40</v>
      </c>
      <c r="B30" s="20" t="s">
        <v>39</v>
      </c>
      <c r="C30" s="20" t="s">
        <v>41</v>
      </c>
      <c r="D30" s="20"/>
      <c r="E30" s="38">
        <f>E31</f>
        <v>2306.9</v>
      </c>
    </row>
    <row r="31" spans="1:5" ht="26.25" customHeight="1">
      <c r="A31" s="145" t="s">
        <v>42</v>
      </c>
      <c r="B31" s="146" t="s">
        <v>39</v>
      </c>
      <c r="C31" s="146" t="s">
        <v>41</v>
      </c>
      <c r="D31" s="146" t="s">
        <v>43</v>
      </c>
      <c r="E31" s="147">
        <v>2306.9</v>
      </c>
    </row>
    <row r="32" spans="1:5" ht="30">
      <c r="A32" s="19" t="s">
        <v>21</v>
      </c>
      <c r="B32" s="40" t="s">
        <v>39</v>
      </c>
      <c r="C32" s="40" t="s">
        <v>22</v>
      </c>
      <c r="D32" s="40"/>
      <c r="E32" s="41">
        <f>E33</f>
        <v>1245.6999999999998</v>
      </c>
    </row>
    <row r="33" spans="1:5" ht="22.5" customHeight="1">
      <c r="A33" s="22" t="s">
        <v>42</v>
      </c>
      <c r="B33" s="23" t="s">
        <v>39</v>
      </c>
      <c r="C33" s="23" t="s">
        <v>22</v>
      </c>
      <c r="D33" s="23" t="s">
        <v>43</v>
      </c>
      <c r="E33" s="39">
        <f>883.2+300-26.5+100+5+300-60.4+32-1-286.6</f>
        <v>1245.6999999999998</v>
      </c>
    </row>
    <row r="34" spans="1:5" ht="22.5" customHeight="1">
      <c r="A34" s="19" t="s">
        <v>44</v>
      </c>
      <c r="B34" s="40" t="s">
        <v>39</v>
      </c>
      <c r="C34" s="40" t="s">
        <v>45</v>
      </c>
      <c r="D34" s="40"/>
      <c r="E34" s="41">
        <f>E35</f>
        <v>0.1</v>
      </c>
    </row>
    <row r="35" spans="1:5" ht="22.5" customHeight="1">
      <c r="A35" s="22" t="s">
        <v>42</v>
      </c>
      <c r="B35" s="23" t="s">
        <v>39</v>
      </c>
      <c r="C35" s="23" t="s">
        <v>45</v>
      </c>
      <c r="D35" s="23" t="s">
        <v>43</v>
      </c>
      <c r="E35" s="39">
        <v>0.1</v>
      </c>
    </row>
    <row r="36" spans="1:5" ht="34.5" customHeight="1">
      <c r="A36" s="35" t="s">
        <v>46</v>
      </c>
      <c r="B36" s="17" t="s">
        <v>47</v>
      </c>
      <c r="C36" s="17"/>
      <c r="D36" s="17"/>
      <c r="E36" s="36">
        <f>E37</f>
        <v>1959.1</v>
      </c>
    </row>
    <row r="37" spans="1:5" ht="22.5" customHeight="1">
      <c r="A37" s="37" t="s">
        <v>40</v>
      </c>
      <c r="B37" s="20" t="s">
        <v>47</v>
      </c>
      <c r="C37" s="20" t="s">
        <v>41</v>
      </c>
      <c r="D37" s="20"/>
      <c r="E37" s="38">
        <f>E38</f>
        <v>1959.1</v>
      </c>
    </row>
    <row r="38" spans="1:5" ht="22.5" customHeight="1">
      <c r="A38" s="22" t="s">
        <v>42</v>
      </c>
      <c r="B38" s="23" t="s">
        <v>47</v>
      </c>
      <c r="C38" s="23" t="s">
        <v>41</v>
      </c>
      <c r="D38" s="23" t="s">
        <v>43</v>
      </c>
      <c r="E38" s="39">
        <f>1735+199.8+24.3</f>
        <v>1959.1</v>
      </c>
    </row>
    <row r="39" spans="1:5" ht="45.75" customHeight="1">
      <c r="A39" s="35" t="s">
        <v>48</v>
      </c>
      <c r="B39" s="17" t="s">
        <v>49</v>
      </c>
      <c r="C39" s="17"/>
      <c r="D39" s="17"/>
      <c r="E39" s="36">
        <f>E40</f>
        <v>186.9</v>
      </c>
    </row>
    <row r="40" spans="1:5" ht="39.75" customHeight="1">
      <c r="A40" s="19" t="s">
        <v>21</v>
      </c>
      <c r="B40" s="20" t="s">
        <v>49</v>
      </c>
      <c r="C40" s="20" t="s">
        <v>22</v>
      </c>
      <c r="D40" s="20"/>
      <c r="E40" s="38">
        <f>E41</f>
        <v>186.9</v>
      </c>
    </row>
    <row r="41" spans="1:5" ht="22.5" customHeight="1">
      <c r="A41" s="22" t="s">
        <v>42</v>
      </c>
      <c r="B41" s="23" t="s">
        <v>49</v>
      </c>
      <c r="C41" s="23" t="s">
        <v>22</v>
      </c>
      <c r="D41" s="23" t="s">
        <v>43</v>
      </c>
      <c r="E41" s="39">
        <v>186.9</v>
      </c>
    </row>
    <row r="42" spans="1:5" ht="78.75" customHeight="1">
      <c r="A42" s="28" t="s">
        <v>50</v>
      </c>
      <c r="B42" s="11" t="s">
        <v>51</v>
      </c>
      <c r="C42" s="42" t="s">
        <v>35</v>
      </c>
      <c r="D42" s="11"/>
      <c r="E42" s="43">
        <f>E43</f>
        <v>3</v>
      </c>
    </row>
    <row r="43" spans="1:5" ht="36.75" customHeight="1">
      <c r="A43" s="44" t="s">
        <v>52</v>
      </c>
      <c r="B43" s="14" t="s">
        <v>53</v>
      </c>
      <c r="C43" s="42"/>
      <c r="D43" s="10"/>
      <c r="E43" s="43">
        <f>E44</f>
        <v>3</v>
      </c>
    </row>
    <row r="44" spans="1:5" ht="22.5" customHeight="1">
      <c r="A44" s="45" t="s">
        <v>54</v>
      </c>
      <c r="B44" s="17" t="s">
        <v>55</v>
      </c>
      <c r="C44" s="17"/>
      <c r="D44" s="17"/>
      <c r="E44" s="36">
        <f>E46</f>
        <v>3</v>
      </c>
    </row>
    <row r="45" spans="1:5" ht="53.25" customHeight="1">
      <c r="A45" s="46" t="s">
        <v>56</v>
      </c>
      <c r="B45" s="47" t="s">
        <v>55</v>
      </c>
      <c r="C45" s="20" t="s">
        <v>57</v>
      </c>
      <c r="D45" s="48"/>
      <c r="E45" s="49">
        <f>E46</f>
        <v>3</v>
      </c>
    </row>
    <row r="46" spans="1:5" ht="22.5" customHeight="1">
      <c r="A46" s="22" t="s">
        <v>58</v>
      </c>
      <c r="B46" s="50" t="s">
        <v>55</v>
      </c>
      <c r="C46" s="23" t="s">
        <v>57</v>
      </c>
      <c r="D46" s="51" t="s">
        <v>59</v>
      </c>
      <c r="E46" s="52">
        <v>3</v>
      </c>
    </row>
    <row r="47" spans="1:5" ht="65.25" customHeight="1">
      <c r="A47" s="28" t="s">
        <v>60</v>
      </c>
      <c r="B47" s="11" t="s">
        <v>61</v>
      </c>
      <c r="C47" s="42" t="s">
        <v>35</v>
      </c>
      <c r="D47" s="11"/>
      <c r="E47" s="43">
        <f>E48</f>
        <v>29941</v>
      </c>
    </row>
    <row r="48" spans="1:5" ht="45" customHeight="1">
      <c r="A48" s="44" t="s">
        <v>62</v>
      </c>
      <c r="B48" s="14" t="s">
        <v>63</v>
      </c>
      <c r="C48" s="42"/>
      <c r="D48" s="10"/>
      <c r="E48" s="43">
        <f>E55+E49+E52</f>
        <v>29941</v>
      </c>
    </row>
    <row r="49" spans="1:5" ht="45" customHeight="1">
      <c r="A49" s="45" t="s">
        <v>64</v>
      </c>
      <c r="B49" s="17" t="s">
        <v>65</v>
      </c>
      <c r="C49" s="17"/>
      <c r="D49" s="17"/>
      <c r="E49" s="36">
        <f>E50</f>
        <v>18544.7</v>
      </c>
    </row>
    <row r="50" spans="1:5" ht="45" customHeight="1">
      <c r="A50" s="46" t="s">
        <v>66</v>
      </c>
      <c r="B50" s="47" t="s">
        <v>65</v>
      </c>
      <c r="C50" s="20" t="s">
        <v>67</v>
      </c>
      <c r="D50" s="48"/>
      <c r="E50" s="49">
        <f>E51</f>
        <v>18544.7</v>
      </c>
    </row>
    <row r="51" spans="1:5" ht="45" customHeight="1">
      <c r="A51" s="22" t="s">
        <v>68</v>
      </c>
      <c r="B51" s="50" t="s">
        <v>65</v>
      </c>
      <c r="C51" s="23" t="s">
        <v>67</v>
      </c>
      <c r="D51" s="51" t="s">
        <v>69</v>
      </c>
      <c r="E51" s="52">
        <v>18544.7</v>
      </c>
    </row>
    <row r="52" spans="1:5" ht="45" customHeight="1">
      <c r="A52" s="45" t="s">
        <v>64</v>
      </c>
      <c r="B52" s="17" t="s">
        <v>70</v>
      </c>
      <c r="C52" s="17"/>
      <c r="D52" s="17"/>
      <c r="E52" s="36">
        <f>E53</f>
        <v>8037.9</v>
      </c>
    </row>
    <row r="53" spans="1:5" ht="45" customHeight="1">
      <c r="A53" s="46" t="s">
        <v>66</v>
      </c>
      <c r="B53" s="47" t="s">
        <v>70</v>
      </c>
      <c r="C53" s="20" t="s">
        <v>67</v>
      </c>
      <c r="D53" s="48"/>
      <c r="E53" s="49">
        <f>E54</f>
        <v>8037.9</v>
      </c>
    </row>
    <row r="54" spans="1:5" ht="45" customHeight="1">
      <c r="A54" s="22" t="s">
        <v>68</v>
      </c>
      <c r="B54" s="50" t="s">
        <v>70</v>
      </c>
      <c r="C54" s="23" t="s">
        <v>67</v>
      </c>
      <c r="D54" s="51" t="s">
        <v>69</v>
      </c>
      <c r="E54" s="52">
        <v>8037.9</v>
      </c>
    </row>
    <row r="55" spans="1:5" ht="36" customHeight="1">
      <c r="A55" s="45" t="s">
        <v>64</v>
      </c>
      <c r="B55" s="17" t="s">
        <v>71</v>
      </c>
      <c r="C55" s="17"/>
      <c r="D55" s="17"/>
      <c r="E55" s="36">
        <f>E56</f>
        <v>3358.4</v>
      </c>
    </row>
    <row r="56" spans="1:5" ht="31.5" customHeight="1">
      <c r="A56" s="46" t="s">
        <v>66</v>
      </c>
      <c r="B56" s="47" t="s">
        <v>71</v>
      </c>
      <c r="C56" s="20" t="s">
        <v>67</v>
      </c>
      <c r="D56" s="48"/>
      <c r="E56" s="49">
        <f>E57</f>
        <v>3358.4</v>
      </c>
    </row>
    <row r="57" spans="1:5" ht="23.25" customHeight="1">
      <c r="A57" s="145" t="s">
        <v>68</v>
      </c>
      <c r="B57" s="151" t="s">
        <v>71</v>
      </c>
      <c r="C57" s="146" t="s">
        <v>67</v>
      </c>
      <c r="D57" s="152" t="s">
        <v>69</v>
      </c>
      <c r="E57" s="153">
        <v>3358.4</v>
      </c>
    </row>
    <row r="58" spans="1:5" ht="66.75" customHeight="1">
      <c r="A58" s="28" t="s">
        <v>72</v>
      </c>
      <c r="B58" s="11" t="s">
        <v>73</v>
      </c>
      <c r="C58" s="42"/>
      <c r="D58" s="11"/>
      <c r="E58" s="43">
        <f>E59</f>
        <v>1110.8</v>
      </c>
    </row>
    <row r="59" spans="1:5" ht="23.25" customHeight="1">
      <c r="A59" s="44" t="s">
        <v>74</v>
      </c>
      <c r="B59" s="14" t="s">
        <v>75</v>
      </c>
      <c r="C59" s="42"/>
      <c r="D59" s="10"/>
      <c r="E59" s="43">
        <f>E60</f>
        <v>1110.8</v>
      </c>
    </row>
    <row r="60" spans="1:5" ht="69" customHeight="1">
      <c r="A60" s="45" t="s">
        <v>76</v>
      </c>
      <c r="B60" s="17" t="s">
        <v>77</v>
      </c>
      <c r="C60" s="17"/>
      <c r="D60" s="17"/>
      <c r="E60" s="53">
        <f>E63+E61</f>
        <v>1110.8</v>
      </c>
    </row>
    <row r="61" spans="1:5" ht="28.5" customHeight="1">
      <c r="A61" s="46" t="s">
        <v>21</v>
      </c>
      <c r="B61" s="47" t="s">
        <v>78</v>
      </c>
      <c r="C61" s="20" t="s">
        <v>22</v>
      </c>
      <c r="D61" s="48"/>
      <c r="E61" s="49">
        <f>E62</f>
        <v>1110.8</v>
      </c>
    </row>
    <row r="62" spans="1:5" ht="21.75" customHeight="1">
      <c r="A62" s="22" t="s">
        <v>79</v>
      </c>
      <c r="B62" s="50" t="s">
        <v>78</v>
      </c>
      <c r="C62" s="23" t="s">
        <v>22</v>
      </c>
      <c r="D62" s="51" t="s">
        <v>80</v>
      </c>
      <c r="E62" s="52">
        <f>82+1028.8</f>
        <v>1110.8</v>
      </c>
    </row>
    <row r="63" spans="1:5" ht="35.25" customHeight="1">
      <c r="A63" s="46" t="s">
        <v>21</v>
      </c>
      <c r="B63" s="47" t="s">
        <v>78</v>
      </c>
      <c r="C63" s="20" t="s">
        <v>22</v>
      </c>
      <c r="D63" s="48"/>
      <c r="E63" s="49">
        <f>E64</f>
        <v>0</v>
      </c>
    </row>
    <row r="64" spans="1:5" ht="22.5" customHeight="1">
      <c r="A64" s="22" t="s">
        <v>81</v>
      </c>
      <c r="B64" s="50" t="s">
        <v>78</v>
      </c>
      <c r="C64" s="23" t="s">
        <v>22</v>
      </c>
      <c r="D64" s="51" t="s">
        <v>82</v>
      </c>
      <c r="E64" s="52">
        <f>82+1028.8-1110.8</f>
        <v>0</v>
      </c>
    </row>
    <row r="65" spans="1:5" ht="67.5" customHeight="1">
      <c r="A65" s="54" t="s">
        <v>83</v>
      </c>
      <c r="B65" s="55" t="s">
        <v>84</v>
      </c>
      <c r="C65" s="42"/>
      <c r="D65" s="11"/>
      <c r="E65" s="43">
        <f>E70+E66</f>
        <v>110</v>
      </c>
    </row>
    <row r="66" spans="1:5" ht="48.75" customHeight="1">
      <c r="A66" s="54" t="s">
        <v>85</v>
      </c>
      <c r="B66" s="55" t="s">
        <v>86</v>
      </c>
      <c r="C66" s="10"/>
      <c r="D66" s="11"/>
      <c r="E66" s="56">
        <f>E67</f>
        <v>10</v>
      </c>
    </row>
    <row r="67" spans="1:5" ht="34.5" customHeight="1">
      <c r="A67" s="57" t="s">
        <v>87</v>
      </c>
      <c r="B67" s="33" t="s">
        <v>88</v>
      </c>
      <c r="C67" s="10"/>
      <c r="D67" s="10"/>
      <c r="E67" s="56">
        <f>E68</f>
        <v>10</v>
      </c>
    </row>
    <row r="68" spans="1:5" ht="27" customHeight="1">
      <c r="A68" s="58" t="s">
        <v>89</v>
      </c>
      <c r="B68" s="47" t="s">
        <v>90</v>
      </c>
      <c r="C68" s="20" t="s">
        <v>22</v>
      </c>
      <c r="D68" s="48"/>
      <c r="E68" s="38">
        <f>E69</f>
        <v>10</v>
      </c>
    </row>
    <row r="69" spans="1:5" ht="31.5" customHeight="1">
      <c r="A69" s="59" t="s">
        <v>91</v>
      </c>
      <c r="B69" s="23" t="s">
        <v>90</v>
      </c>
      <c r="C69" s="23" t="s">
        <v>22</v>
      </c>
      <c r="D69" s="51" t="s">
        <v>92</v>
      </c>
      <c r="E69" s="39">
        <v>10</v>
      </c>
    </row>
    <row r="70" spans="1:5" ht="47.25" customHeight="1">
      <c r="A70" s="54" t="s">
        <v>93</v>
      </c>
      <c r="B70" s="55" t="s">
        <v>94</v>
      </c>
      <c r="C70" s="11"/>
      <c r="D70" s="11"/>
      <c r="E70" s="29">
        <f>E71</f>
        <v>100</v>
      </c>
    </row>
    <row r="71" spans="1:5" ht="18.75" customHeight="1">
      <c r="A71" s="26" t="s">
        <v>95</v>
      </c>
      <c r="B71" s="31" t="s">
        <v>96</v>
      </c>
      <c r="C71" s="60"/>
      <c r="D71" s="61"/>
      <c r="E71" s="62">
        <f>E72+E75</f>
        <v>100</v>
      </c>
    </row>
    <row r="72" spans="1:5" ht="39.75" customHeight="1">
      <c r="A72" s="16" t="s">
        <v>97</v>
      </c>
      <c r="B72" s="63" t="s">
        <v>98</v>
      </c>
      <c r="C72" s="64"/>
      <c r="D72" s="65"/>
      <c r="E72" s="66">
        <f>E73</f>
        <v>0</v>
      </c>
    </row>
    <row r="73" spans="1:5" ht="30.75" customHeight="1">
      <c r="A73" s="67" t="s">
        <v>21</v>
      </c>
      <c r="B73" s="20" t="s">
        <v>98</v>
      </c>
      <c r="C73" s="20" t="s">
        <v>22</v>
      </c>
      <c r="D73" s="48"/>
      <c r="E73" s="21">
        <f>E74</f>
        <v>0</v>
      </c>
    </row>
    <row r="74" spans="1:5" ht="22.5" customHeight="1">
      <c r="A74" s="68" t="s">
        <v>99</v>
      </c>
      <c r="B74" s="23" t="s">
        <v>98</v>
      </c>
      <c r="C74" s="23" t="s">
        <v>22</v>
      </c>
      <c r="D74" s="51" t="s">
        <v>100</v>
      </c>
      <c r="E74" s="24">
        <v>0</v>
      </c>
    </row>
    <row r="75" spans="1:5" ht="31.5" customHeight="1">
      <c r="A75" s="16" t="s">
        <v>101</v>
      </c>
      <c r="B75" s="63" t="s">
        <v>102</v>
      </c>
      <c r="C75" s="64"/>
      <c r="D75" s="65"/>
      <c r="E75" s="66">
        <f>E76</f>
        <v>100</v>
      </c>
    </row>
    <row r="76" spans="1:5" ht="31.5" customHeight="1">
      <c r="A76" s="67" t="s">
        <v>21</v>
      </c>
      <c r="B76" s="20" t="s">
        <v>102</v>
      </c>
      <c r="C76" s="20" t="s">
        <v>22</v>
      </c>
      <c r="D76" s="48"/>
      <c r="E76" s="21">
        <f>E77</f>
        <v>100</v>
      </c>
    </row>
    <row r="77" spans="1:5" ht="23.25" customHeight="1">
      <c r="A77" s="68" t="s">
        <v>99</v>
      </c>
      <c r="B77" s="23" t="s">
        <v>102</v>
      </c>
      <c r="C77" s="23" t="s">
        <v>22</v>
      </c>
      <c r="D77" s="51" t="s">
        <v>100</v>
      </c>
      <c r="E77" s="24">
        <v>100</v>
      </c>
    </row>
    <row r="78" spans="1:5" ht="52.5" customHeight="1">
      <c r="A78" s="54" t="s">
        <v>103</v>
      </c>
      <c r="B78" s="55" t="s">
        <v>104</v>
      </c>
      <c r="C78" s="42"/>
      <c r="D78" s="11"/>
      <c r="E78" s="43">
        <f>E79</f>
        <v>2687.5</v>
      </c>
    </row>
    <row r="79" spans="1:5" ht="39" customHeight="1">
      <c r="A79" s="57" t="s">
        <v>105</v>
      </c>
      <c r="B79" s="55" t="s">
        <v>106</v>
      </c>
      <c r="C79" s="42"/>
      <c r="D79" s="10"/>
      <c r="E79" s="43">
        <f>E80</f>
        <v>2687.5</v>
      </c>
    </row>
    <row r="80" spans="1:5" ht="97.5" customHeight="1">
      <c r="A80" s="69" t="s">
        <v>107</v>
      </c>
      <c r="B80" s="63" t="s">
        <v>108</v>
      </c>
      <c r="C80" s="17"/>
      <c r="D80" s="17"/>
      <c r="E80" s="70">
        <f>E84+E81</f>
        <v>2687.5</v>
      </c>
    </row>
    <row r="81" spans="1:5" ht="34.5" customHeight="1">
      <c r="A81" s="46" t="s">
        <v>21</v>
      </c>
      <c r="B81" s="47" t="s">
        <v>108</v>
      </c>
      <c r="C81" s="20" t="s">
        <v>22</v>
      </c>
      <c r="D81" s="48"/>
      <c r="E81" s="49">
        <f>E82</f>
        <v>2287.5</v>
      </c>
    </row>
    <row r="82" spans="1:5" ht="23.25" customHeight="1">
      <c r="A82" s="22" t="s">
        <v>79</v>
      </c>
      <c r="B82" s="50" t="s">
        <v>108</v>
      </c>
      <c r="C82" s="23" t="s">
        <v>22</v>
      </c>
      <c r="D82" s="51" t="s">
        <v>80</v>
      </c>
      <c r="E82" s="52">
        <f>159.6+2127.9</f>
        <v>2287.5</v>
      </c>
    </row>
    <row r="83" spans="1:5" ht="34.5" customHeight="1">
      <c r="A83" s="46" t="s">
        <v>21</v>
      </c>
      <c r="B83" s="47" t="s">
        <v>108</v>
      </c>
      <c r="C83" s="20" t="s">
        <v>22</v>
      </c>
      <c r="D83" s="48"/>
      <c r="E83" s="49">
        <f>E84</f>
        <v>400</v>
      </c>
    </row>
    <row r="84" spans="1:5" ht="23.25" customHeight="1">
      <c r="A84" s="22" t="s">
        <v>81</v>
      </c>
      <c r="B84" s="50" t="s">
        <v>108</v>
      </c>
      <c r="C84" s="23" t="s">
        <v>22</v>
      </c>
      <c r="D84" s="51" t="s">
        <v>82</v>
      </c>
      <c r="E84" s="52">
        <f>27.9+372.1</f>
        <v>400</v>
      </c>
    </row>
    <row r="85" spans="1:5" ht="52.5" customHeight="1">
      <c r="A85" s="71" t="s">
        <v>109</v>
      </c>
      <c r="B85" s="11" t="s">
        <v>110</v>
      </c>
      <c r="C85" s="42" t="s">
        <v>35</v>
      </c>
      <c r="D85" s="11"/>
      <c r="E85" s="43">
        <f>E86+E94</f>
        <v>1405.5</v>
      </c>
    </row>
    <row r="86" spans="1:5" ht="54.75" customHeight="1">
      <c r="A86" s="72" t="s">
        <v>111</v>
      </c>
      <c r="B86" s="55" t="s">
        <v>112</v>
      </c>
      <c r="C86" s="11" t="s">
        <v>35</v>
      </c>
      <c r="D86" s="11"/>
      <c r="E86" s="29">
        <f>E87</f>
        <v>1108.6</v>
      </c>
    </row>
    <row r="87" spans="1:5" ht="36" customHeight="1">
      <c r="A87" s="30" t="s">
        <v>113</v>
      </c>
      <c r="B87" s="32" t="s">
        <v>114</v>
      </c>
      <c r="C87" s="73"/>
      <c r="D87" s="73"/>
      <c r="E87" s="74">
        <f>E91+E88</f>
        <v>1108.6</v>
      </c>
    </row>
    <row r="88" spans="1:5" ht="36" customHeight="1">
      <c r="A88" s="75" t="s">
        <v>115</v>
      </c>
      <c r="B88" s="76" t="s">
        <v>116</v>
      </c>
      <c r="C88" s="40"/>
      <c r="D88" s="40"/>
      <c r="E88" s="77">
        <f>E89</f>
        <v>68.8</v>
      </c>
    </row>
    <row r="89" spans="1:5" ht="36" customHeight="1">
      <c r="A89" s="46" t="s">
        <v>21</v>
      </c>
      <c r="B89" s="47" t="s">
        <v>116</v>
      </c>
      <c r="C89" s="20" t="s">
        <v>22</v>
      </c>
      <c r="D89" s="48"/>
      <c r="E89" s="49">
        <f>E90</f>
        <v>68.8</v>
      </c>
    </row>
    <row r="90" spans="1:5" ht="36" customHeight="1">
      <c r="A90" s="22" t="s">
        <v>79</v>
      </c>
      <c r="B90" s="50" t="s">
        <v>116</v>
      </c>
      <c r="C90" s="23" t="s">
        <v>22</v>
      </c>
      <c r="D90" s="51" t="s">
        <v>80</v>
      </c>
      <c r="E90" s="52">
        <f>30+14+44.5-19.7</f>
        <v>68.8</v>
      </c>
    </row>
    <row r="91" spans="1:5" ht="37.5" customHeight="1">
      <c r="A91" s="75" t="s">
        <v>117</v>
      </c>
      <c r="B91" s="76" t="s">
        <v>118</v>
      </c>
      <c r="C91" s="40"/>
      <c r="D91" s="40"/>
      <c r="E91" s="77">
        <f>E92</f>
        <v>1039.8</v>
      </c>
    </row>
    <row r="92" spans="1:5" ht="39" customHeight="1">
      <c r="A92" s="46" t="s">
        <v>21</v>
      </c>
      <c r="B92" s="47" t="s">
        <v>118</v>
      </c>
      <c r="C92" s="20" t="s">
        <v>22</v>
      </c>
      <c r="D92" s="48"/>
      <c r="E92" s="49">
        <f>E93</f>
        <v>1039.8</v>
      </c>
    </row>
    <row r="93" spans="1:5" ht="23.25" customHeight="1">
      <c r="A93" s="22" t="s">
        <v>79</v>
      </c>
      <c r="B93" s="50" t="s">
        <v>118</v>
      </c>
      <c r="C93" s="23" t="s">
        <v>22</v>
      </c>
      <c r="D93" s="51" t="s">
        <v>80</v>
      </c>
      <c r="E93" s="52">
        <v>1039.8</v>
      </c>
    </row>
    <row r="94" spans="1:5" ht="73.5" customHeight="1">
      <c r="A94" s="72" t="s">
        <v>119</v>
      </c>
      <c r="B94" s="55" t="s">
        <v>120</v>
      </c>
      <c r="C94" s="11" t="s">
        <v>35</v>
      </c>
      <c r="D94" s="11"/>
      <c r="E94" s="29">
        <f>E95</f>
        <v>296.9</v>
      </c>
    </row>
    <row r="95" spans="1:5" ht="33.75" customHeight="1">
      <c r="A95" s="30" t="s">
        <v>121</v>
      </c>
      <c r="B95" s="32" t="s">
        <v>122</v>
      </c>
      <c r="C95" s="73"/>
      <c r="D95" s="73"/>
      <c r="E95" s="74">
        <f>E96</f>
        <v>296.9</v>
      </c>
    </row>
    <row r="96" spans="1:5" ht="33.75" customHeight="1">
      <c r="A96" s="75" t="s">
        <v>123</v>
      </c>
      <c r="B96" s="78" t="s">
        <v>124</v>
      </c>
      <c r="C96" s="79"/>
      <c r="D96" s="79"/>
      <c r="E96" s="80">
        <f>E97</f>
        <v>296.9</v>
      </c>
    </row>
    <row r="97" spans="1:5" ht="33" customHeight="1">
      <c r="A97" s="46" t="s">
        <v>21</v>
      </c>
      <c r="B97" s="47" t="s">
        <v>124</v>
      </c>
      <c r="C97" s="20" t="s">
        <v>22</v>
      </c>
      <c r="D97" s="48"/>
      <c r="E97" s="49">
        <f>E98</f>
        <v>296.9</v>
      </c>
    </row>
    <row r="98" spans="1:5" ht="23.25" customHeight="1">
      <c r="A98" s="22" t="s">
        <v>79</v>
      </c>
      <c r="B98" s="50" t="s">
        <v>124</v>
      </c>
      <c r="C98" s="23" t="s">
        <v>22</v>
      </c>
      <c r="D98" s="51" t="s">
        <v>80</v>
      </c>
      <c r="E98" s="52">
        <f>200+100+24-27.1</f>
        <v>296.9</v>
      </c>
    </row>
    <row r="99" spans="1:5" ht="23.25" customHeight="1">
      <c r="A99" s="28" t="s">
        <v>125</v>
      </c>
      <c r="B99" s="11" t="s">
        <v>126</v>
      </c>
      <c r="C99" s="11" t="s">
        <v>35</v>
      </c>
      <c r="D99" s="11"/>
      <c r="E99" s="12">
        <f>E100+E108+E120+E126+E104</f>
        <v>8236.3</v>
      </c>
    </row>
    <row r="100" spans="1:5" ht="35.25" customHeight="1">
      <c r="A100" s="81" t="s">
        <v>127</v>
      </c>
      <c r="B100" s="82" t="s">
        <v>128</v>
      </c>
      <c r="C100" s="11"/>
      <c r="D100" s="11"/>
      <c r="E100" s="12">
        <f>E101</f>
        <v>1170.2</v>
      </c>
    </row>
    <row r="101" spans="1:5" ht="30.75" customHeight="1">
      <c r="A101" s="45" t="s">
        <v>129</v>
      </c>
      <c r="B101" s="17" t="s">
        <v>130</v>
      </c>
      <c r="C101" s="17"/>
      <c r="D101" s="17"/>
      <c r="E101" s="18">
        <f>E102</f>
        <v>1170.2</v>
      </c>
    </row>
    <row r="102" spans="1:5" ht="38.25" customHeight="1">
      <c r="A102" s="83" t="s">
        <v>131</v>
      </c>
      <c r="B102" s="48" t="s">
        <v>130</v>
      </c>
      <c r="C102" s="48" t="s">
        <v>132</v>
      </c>
      <c r="D102" s="48"/>
      <c r="E102" s="84">
        <f>E103</f>
        <v>1170.2</v>
      </c>
    </row>
    <row r="103" spans="1:5" ht="53.25" customHeight="1">
      <c r="A103" s="22" t="s">
        <v>133</v>
      </c>
      <c r="B103" s="51" t="s">
        <v>130</v>
      </c>
      <c r="C103" s="51" t="s">
        <v>132</v>
      </c>
      <c r="D103" s="51" t="s">
        <v>134</v>
      </c>
      <c r="E103" s="85">
        <f>1032.8+137.4</f>
        <v>1170.2</v>
      </c>
    </row>
    <row r="104" spans="1:5" ht="53.25" customHeight="1">
      <c r="A104" s="86" t="s">
        <v>135</v>
      </c>
      <c r="B104" s="82" t="s">
        <v>136</v>
      </c>
      <c r="C104" s="82"/>
      <c r="D104" s="82"/>
      <c r="E104" s="87">
        <f>E105</f>
        <v>9.8</v>
      </c>
    </row>
    <row r="105" spans="1:5" ht="34.5" customHeight="1">
      <c r="A105" s="35" t="s">
        <v>137</v>
      </c>
      <c r="B105" s="88" t="s">
        <v>138</v>
      </c>
      <c r="C105" s="88"/>
      <c r="D105" s="88"/>
      <c r="E105" s="89">
        <f>E106</f>
        <v>9.8</v>
      </c>
    </row>
    <row r="106" spans="1:5" ht="34.5" customHeight="1">
      <c r="A106" s="90" t="s">
        <v>44</v>
      </c>
      <c r="B106" s="65" t="s">
        <v>138</v>
      </c>
      <c r="C106" s="65" t="s">
        <v>45</v>
      </c>
      <c r="D106" s="65"/>
      <c r="E106" s="91">
        <f>E107</f>
        <v>9.8</v>
      </c>
    </row>
    <row r="107" spans="1:5" ht="27.75" customHeight="1">
      <c r="A107" s="22" t="s">
        <v>139</v>
      </c>
      <c r="B107" s="51" t="s">
        <v>138</v>
      </c>
      <c r="C107" s="51" t="s">
        <v>45</v>
      </c>
      <c r="D107" s="51" t="s">
        <v>140</v>
      </c>
      <c r="E107" s="85">
        <f>1.8+8</f>
        <v>9.8</v>
      </c>
    </row>
    <row r="108" spans="1:5" ht="37.5" customHeight="1">
      <c r="A108" s="86" t="s">
        <v>141</v>
      </c>
      <c r="B108" s="82" t="s">
        <v>142</v>
      </c>
      <c r="C108" s="82"/>
      <c r="D108" s="82"/>
      <c r="E108" s="92">
        <f>E109+E112+E115</f>
        <v>6967.7</v>
      </c>
    </row>
    <row r="109" spans="1:5" ht="48" customHeight="1">
      <c r="A109" s="45" t="s">
        <v>143</v>
      </c>
      <c r="B109" s="17" t="s">
        <v>144</v>
      </c>
      <c r="C109" s="17"/>
      <c r="D109" s="17"/>
      <c r="E109" s="18">
        <f>E110</f>
        <v>5301.7</v>
      </c>
    </row>
    <row r="110" spans="1:5" ht="38.25" customHeight="1">
      <c r="A110" s="83" t="s">
        <v>131</v>
      </c>
      <c r="B110" s="48" t="s">
        <v>144</v>
      </c>
      <c r="C110" s="48" t="s">
        <v>132</v>
      </c>
      <c r="D110" s="48"/>
      <c r="E110" s="84">
        <f>E111</f>
        <v>5301.7</v>
      </c>
    </row>
    <row r="111" spans="1:5" ht="48.75" customHeight="1">
      <c r="A111" s="22" t="s">
        <v>133</v>
      </c>
      <c r="B111" s="51" t="s">
        <v>144</v>
      </c>
      <c r="C111" s="51" t="s">
        <v>132</v>
      </c>
      <c r="D111" s="51" t="s">
        <v>145</v>
      </c>
      <c r="E111" s="85">
        <f>4084.5+651.7+3+164+228.5+170</f>
        <v>5301.7</v>
      </c>
    </row>
    <row r="112" spans="1:5" ht="35.25" customHeight="1">
      <c r="A112" s="45" t="s">
        <v>146</v>
      </c>
      <c r="B112" s="17" t="s">
        <v>147</v>
      </c>
      <c r="C112" s="17"/>
      <c r="D112" s="17"/>
      <c r="E112" s="18">
        <f>E113</f>
        <v>880.2</v>
      </c>
    </row>
    <row r="113" spans="1:5" ht="30.75" customHeight="1">
      <c r="A113" s="83" t="s">
        <v>131</v>
      </c>
      <c r="B113" s="48" t="s">
        <v>147</v>
      </c>
      <c r="C113" s="48" t="s">
        <v>132</v>
      </c>
      <c r="D113" s="48"/>
      <c r="E113" s="84">
        <f>E114</f>
        <v>880.2</v>
      </c>
    </row>
    <row r="114" spans="1:5" ht="53.25" customHeight="1">
      <c r="A114" s="22" t="s">
        <v>133</v>
      </c>
      <c r="B114" s="51" t="s">
        <v>147</v>
      </c>
      <c r="C114" s="51" t="s">
        <v>132</v>
      </c>
      <c r="D114" s="51" t="s">
        <v>145</v>
      </c>
      <c r="E114" s="85">
        <f>1892.9-646.7-366</f>
        <v>880.2</v>
      </c>
    </row>
    <row r="115" spans="1:5" ht="30" customHeight="1">
      <c r="A115" s="45" t="s">
        <v>148</v>
      </c>
      <c r="B115" s="17" t="s">
        <v>149</v>
      </c>
      <c r="C115" s="17"/>
      <c r="D115" s="17"/>
      <c r="E115" s="18">
        <f>E116+E118</f>
        <v>785.8</v>
      </c>
    </row>
    <row r="116" spans="1:5" ht="33" customHeight="1">
      <c r="A116" s="90" t="s">
        <v>21</v>
      </c>
      <c r="B116" s="65" t="s">
        <v>149</v>
      </c>
      <c r="C116" s="65" t="s">
        <v>22</v>
      </c>
      <c r="D116" s="65"/>
      <c r="E116" s="91">
        <f>E117</f>
        <v>730.4</v>
      </c>
    </row>
    <row r="117" spans="1:5" ht="52.5" customHeight="1">
      <c r="A117" s="22" t="s">
        <v>133</v>
      </c>
      <c r="B117" s="61" t="s">
        <v>149</v>
      </c>
      <c r="C117" s="61" t="s">
        <v>22</v>
      </c>
      <c r="D117" s="61" t="s">
        <v>145</v>
      </c>
      <c r="E117" s="93">
        <f>514.1+140.4-32+100+26.5-80.9-20+64+28.3-10</f>
        <v>730.4</v>
      </c>
    </row>
    <row r="118" spans="1:5" ht="26.25" customHeight="1">
      <c r="A118" s="90" t="s">
        <v>44</v>
      </c>
      <c r="B118" s="65" t="s">
        <v>149</v>
      </c>
      <c r="C118" s="65" t="s">
        <v>45</v>
      </c>
      <c r="D118" s="65"/>
      <c r="E118" s="91">
        <f>E119</f>
        <v>55.4</v>
      </c>
    </row>
    <row r="119" spans="1:5" ht="52.5" customHeight="1">
      <c r="A119" s="22" t="s">
        <v>133</v>
      </c>
      <c r="B119" s="61" t="s">
        <v>149</v>
      </c>
      <c r="C119" s="61" t="s">
        <v>45</v>
      </c>
      <c r="D119" s="61" t="s">
        <v>145</v>
      </c>
      <c r="E119" s="93">
        <f>4.4+50+1</f>
        <v>55.4</v>
      </c>
    </row>
    <row r="120" spans="1:5" ht="48" customHeight="1">
      <c r="A120" s="86" t="s">
        <v>150</v>
      </c>
      <c r="B120" s="82" t="s">
        <v>151</v>
      </c>
      <c r="C120" s="82"/>
      <c r="D120" s="82"/>
      <c r="E120" s="92">
        <f>E121</f>
        <v>85.10000000000001</v>
      </c>
    </row>
    <row r="121" spans="1:5" ht="33" customHeight="1">
      <c r="A121" s="45" t="s">
        <v>143</v>
      </c>
      <c r="B121" s="17" t="s">
        <v>152</v>
      </c>
      <c r="C121" s="17"/>
      <c r="D121" s="17"/>
      <c r="E121" s="18">
        <f>E122+E124</f>
        <v>85.10000000000001</v>
      </c>
    </row>
    <row r="122" spans="1:5" ht="48" customHeight="1">
      <c r="A122" s="83" t="s">
        <v>131</v>
      </c>
      <c r="B122" s="48" t="s">
        <v>152</v>
      </c>
      <c r="C122" s="48" t="s">
        <v>132</v>
      </c>
      <c r="D122" s="48"/>
      <c r="E122" s="84">
        <f>E123</f>
        <v>77.4</v>
      </c>
    </row>
    <row r="123" spans="1:5" ht="48" customHeight="1">
      <c r="A123" s="22" t="s">
        <v>133</v>
      </c>
      <c r="B123" s="51" t="s">
        <v>152</v>
      </c>
      <c r="C123" s="51" t="s">
        <v>132</v>
      </c>
      <c r="D123" s="51" t="s">
        <v>145</v>
      </c>
      <c r="E123" s="85">
        <v>77.4</v>
      </c>
    </row>
    <row r="124" spans="1:5" ht="36.75" customHeight="1">
      <c r="A124" s="83" t="s">
        <v>21</v>
      </c>
      <c r="B124" s="48" t="s">
        <v>152</v>
      </c>
      <c r="C124" s="48" t="s">
        <v>22</v>
      </c>
      <c r="D124" s="48"/>
      <c r="E124" s="84">
        <f>E125</f>
        <v>7.7</v>
      </c>
    </row>
    <row r="125" spans="1:5" ht="48" customHeight="1">
      <c r="A125" s="22" t="s">
        <v>133</v>
      </c>
      <c r="B125" s="51" t="s">
        <v>152</v>
      </c>
      <c r="C125" s="51" t="s">
        <v>22</v>
      </c>
      <c r="D125" s="51" t="s">
        <v>145</v>
      </c>
      <c r="E125" s="85">
        <v>7.7</v>
      </c>
    </row>
    <row r="126" spans="1:5" ht="48" customHeight="1">
      <c r="A126" s="94" t="s">
        <v>153</v>
      </c>
      <c r="B126" s="95" t="s">
        <v>154</v>
      </c>
      <c r="C126" s="61"/>
      <c r="D126" s="95"/>
      <c r="E126" s="96">
        <f>E127</f>
        <v>3.5</v>
      </c>
    </row>
    <row r="127" spans="1:5" ht="30" customHeight="1">
      <c r="A127" s="45" t="s">
        <v>155</v>
      </c>
      <c r="B127" s="17" t="s">
        <v>156</v>
      </c>
      <c r="C127" s="17"/>
      <c r="D127" s="17"/>
      <c r="E127" s="97">
        <f>E128</f>
        <v>3.5</v>
      </c>
    </row>
    <row r="128" spans="1:5" ht="48" customHeight="1">
      <c r="A128" s="83" t="s">
        <v>21</v>
      </c>
      <c r="B128" s="48" t="s">
        <v>156</v>
      </c>
      <c r="C128" s="48" t="s">
        <v>22</v>
      </c>
      <c r="D128" s="48"/>
      <c r="E128" s="98">
        <f>E129</f>
        <v>3.5</v>
      </c>
    </row>
    <row r="129" spans="1:5" ht="48" customHeight="1">
      <c r="A129" s="22" t="s">
        <v>133</v>
      </c>
      <c r="B129" s="51" t="s">
        <v>156</v>
      </c>
      <c r="C129" s="51" t="s">
        <v>22</v>
      </c>
      <c r="D129" s="51" t="s">
        <v>145</v>
      </c>
      <c r="E129" s="99">
        <v>3.5</v>
      </c>
    </row>
    <row r="130" spans="1:5" ht="51" customHeight="1">
      <c r="A130" s="28" t="s">
        <v>157</v>
      </c>
      <c r="B130" s="11" t="s">
        <v>158</v>
      </c>
      <c r="C130" s="11"/>
      <c r="D130" s="11"/>
      <c r="E130" s="29">
        <f>E131</f>
        <v>43.2</v>
      </c>
    </row>
    <row r="131" spans="1:5" ht="33.75" customHeight="1">
      <c r="A131" s="100" t="s">
        <v>159</v>
      </c>
      <c r="B131" s="31" t="s">
        <v>160</v>
      </c>
      <c r="C131" s="33"/>
      <c r="D131" s="33"/>
      <c r="E131" s="101">
        <f>E132</f>
        <v>43.2</v>
      </c>
    </row>
    <row r="132" spans="1:5" ht="45.75" customHeight="1">
      <c r="A132" s="45" t="s">
        <v>161</v>
      </c>
      <c r="B132" s="17" t="s">
        <v>162</v>
      </c>
      <c r="C132" s="17"/>
      <c r="D132" s="17"/>
      <c r="E132" s="36">
        <f>E133</f>
        <v>43.2</v>
      </c>
    </row>
    <row r="133" spans="1:5" ht="34.5" customHeight="1">
      <c r="A133" s="46" t="s">
        <v>21</v>
      </c>
      <c r="B133" s="20" t="s">
        <v>162</v>
      </c>
      <c r="C133" s="20" t="s">
        <v>22</v>
      </c>
      <c r="D133" s="20"/>
      <c r="E133" s="38">
        <f>E134</f>
        <v>43.2</v>
      </c>
    </row>
    <row r="134" spans="1:5" ht="18" customHeight="1">
      <c r="A134" s="22" t="s">
        <v>81</v>
      </c>
      <c r="B134" s="23" t="s">
        <v>162</v>
      </c>
      <c r="C134" s="23" t="s">
        <v>22</v>
      </c>
      <c r="D134" s="23" t="s">
        <v>82</v>
      </c>
      <c r="E134" s="39">
        <f>21.6+30-8.4</f>
        <v>43.2</v>
      </c>
    </row>
    <row r="135" spans="1:5" ht="67.5" customHeight="1">
      <c r="A135" s="28" t="s">
        <v>163</v>
      </c>
      <c r="B135" s="11" t="s">
        <v>164</v>
      </c>
      <c r="C135" s="11"/>
      <c r="D135" s="11"/>
      <c r="E135" s="29">
        <f>E136</f>
        <v>10152.000000000002</v>
      </c>
    </row>
    <row r="136" spans="1:5" ht="34.5" customHeight="1">
      <c r="A136" s="100" t="s">
        <v>165</v>
      </c>
      <c r="B136" s="31" t="s">
        <v>166</v>
      </c>
      <c r="C136" s="33"/>
      <c r="D136" s="33"/>
      <c r="E136" s="101">
        <f>E137+E143+E146+E149+E140+E152</f>
        <v>10152.000000000002</v>
      </c>
    </row>
    <row r="137" spans="1:5" ht="23.25" customHeight="1">
      <c r="A137" s="45" t="s">
        <v>167</v>
      </c>
      <c r="B137" s="17" t="s">
        <v>168</v>
      </c>
      <c r="C137" s="17"/>
      <c r="D137" s="17"/>
      <c r="E137" s="36">
        <f>E138</f>
        <v>6767.3</v>
      </c>
    </row>
    <row r="138" spans="1:5" ht="30">
      <c r="A138" s="46" t="s">
        <v>21</v>
      </c>
      <c r="B138" s="20" t="s">
        <v>168</v>
      </c>
      <c r="C138" s="20" t="s">
        <v>22</v>
      </c>
      <c r="D138" s="20"/>
      <c r="E138" s="38">
        <f>E139</f>
        <v>6767.3</v>
      </c>
    </row>
    <row r="139" spans="1:5" ht="34.5" customHeight="1">
      <c r="A139" s="22" t="s">
        <v>81</v>
      </c>
      <c r="B139" s="23" t="s">
        <v>168</v>
      </c>
      <c r="C139" s="23" t="s">
        <v>22</v>
      </c>
      <c r="D139" s="23" t="s">
        <v>82</v>
      </c>
      <c r="E139" s="39">
        <f>6439.9+267.1-19.7+900-900+80</f>
        <v>6767.3</v>
      </c>
    </row>
    <row r="140" spans="1:5" ht="34.5" customHeight="1">
      <c r="A140" s="45" t="s">
        <v>169</v>
      </c>
      <c r="B140" s="17" t="s">
        <v>170</v>
      </c>
      <c r="C140" s="17"/>
      <c r="D140" s="17"/>
      <c r="E140" s="36">
        <f>E141</f>
        <v>50</v>
      </c>
    </row>
    <row r="141" spans="1:5" ht="34.5" customHeight="1">
      <c r="A141" s="46" t="s">
        <v>21</v>
      </c>
      <c r="B141" s="20" t="s">
        <v>170</v>
      </c>
      <c r="C141" s="20" t="s">
        <v>22</v>
      </c>
      <c r="D141" s="20"/>
      <c r="E141" s="38">
        <f>E142</f>
        <v>50</v>
      </c>
    </row>
    <row r="142" spans="1:5" ht="34.5" customHeight="1">
      <c r="A142" s="22" t="s">
        <v>81</v>
      </c>
      <c r="B142" s="23" t="s">
        <v>170</v>
      </c>
      <c r="C142" s="23" t="s">
        <v>22</v>
      </c>
      <c r="D142" s="23" t="s">
        <v>82</v>
      </c>
      <c r="E142" s="39">
        <v>50</v>
      </c>
    </row>
    <row r="143" spans="1:5" ht="51.75" customHeight="1">
      <c r="A143" s="45" t="s">
        <v>171</v>
      </c>
      <c r="B143" s="17" t="s">
        <v>172</v>
      </c>
      <c r="C143" s="17"/>
      <c r="D143" s="17"/>
      <c r="E143" s="36">
        <f>E144</f>
        <v>801.6</v>
      </c>
    </row>
    <row r="144" spans="1:5" ht="34.5" customHeight="1">
      <c r="A144" s="46" t="s">
        <v>21</v>
      </c>
      <c r="B144" s="20" t="s">
        <v>172</v>
      </c>
      <c r="C144" s="20" t="s">
        <v>22</v>
      </c>
      <c r="D144" s="20"/>
      <c r="E144" s="38">
        <f>E145</f>
        <v>801.6</v>
      </c>
    </row>
    <row r="145" spans="1:5" ht="34.5" customHeight="1">
      <c r="A145" s="145" t="s">
        <v>81</v>
      </c>
      <c r="B145" s="146" t="s">
        <v>172</v>
      </c>
      <c r="C145" s="146" t="s">
        <v>22</v>
      </c>
      <c r="D145" s="146" t="s">
        <v>82</v>
      </c>
      <c r="E145" s="147">
        <v>801.6</v>
      </c>
    </row>
    <row r="146" spans="1:5" ht="22.5" customHeight="1">
      <c r="A146" s="45" t="s">
        <v>173</v>
      </c>
      <c r="B146" s="17" t="s">
        <v>174</v>
      </c>
      <c r="C146" s="17"/>
      <c r="D146" s="17"/>
      <c r="E146" s="36">
        <f>E147</f>
        <v>946.9</v>
      </c>
    </row>
    <row r="147" spans="1:5" ht="34.5" customHeight="1">
      <c r="A147" s="46" t="s">
        <v>21</v>
      </c>
      <c r="B147" s="20" t="s">
        <v>174</v>
      </c>
      <c r="C147" s="20" t="s">
        <v>22</v>
      </c>
      <c r="D147" s="20"/>
      <c r="E147" s="38">
        <f>E148</f>
        <v>946.9</v>
      </c>
    </row>
    <row r="148" spans="1:5" ht="34.5" customHeight="1">
      <c r="A148" s="22" t="s">
        <v>81</v>
      </c>
      <c r="B148" s="23" t="s">
        <v>174</v>
      </c>
      <c r="C148" s="23" t="s">
        <v>22</v>
      </c>
      <c r="D148" s="23" t="s">
        <v>82</v>
      </c>
      <c r="E148" s="39">
        <f>248.8+200+114.2+100+298.6-14.7</f>
        <v>946.9</v>
      </c>
    </row>
    <row r="149" spans="1:5" ht="51.75" customHeight="1">
      <c r="A149" s="102" t="s">
        <v>175</v>
      </c>
      <c r="B149" s="17" t="s">
        <v>176</v>
      </c>
      <c r="C149" s="17"/>
      <c r="D149" s="17"/>
      <c r="E149" s="36">
        <f>E150</f>
        <v>200</v>
      </c>
    </row>
    <row r="150" spans="1:5" ht="34.5" customHeight="1">
      <c r="A150" s="46" t="s">
        <v>21</v>
      </c>
      <c r="B150" s="20" t="s">
        <v>176</v>
      </c>
      <c r="C150" s="20" t="s">
        <v>22</v>
      </c>
      <c r="D150" s="20"/>
      <c r="E150" s="38">
        <f>E151</f>
        <v>200</v>
      </c>
    </row>
    <row r="151" spans="1:5" ht="34.5" customHeight="1">
      <c r="A151" s="22" t="s">
        <v>81</v>
      </c>
      <c r="B151" s="23" t="s">
        <v>176</v>
      </c>
      <c r="C151" s="23" t="s">
        <v>22</v>
      </c>
      <c r="D151" s="23" t="s">
        <v>82</v>
      </c>
      <c r="E151" s="39">
        <v>200</v>
      </c>
    </row>
    <row r="152" spans="1:5" ht="34.5" customHeight="1">
      <c r="A152" s="102" t="s">
        <v>177</v>
      </c>
      <c r="B152" s="17" t="s">
        <v>178</v>
      </c>
      <c r="C152" s="17"/>
      <c r="D152" s="17"/>
      <c r="E152" s="36">
        <f>E153</f>
        <v>1386.2</v>
      </c>
    </row>
    <row r="153" spans="1:5" ht="34.5" customHeight="1">
      <c r="A153" s="46" t="s">
        <v>21</v>
      </c>
      <c r="B153" s="20" t="s">
        <v>178</v>
      </c>
      <c r="C153" s="20" t="s">
        <v>22</v>
      </c>
      <c r="D153" s="20"/>
      <c r="E153" s="38">
        <f>E154</f>
        <v>1386.2</v>
      </c>
    </row>
    <row r="154" spans="1:5" ht="34.5" customHeight="1">
      <c r="A154" s="22" t="s">
        <v>81</v>
      </c>
      <c r="B154" s="23" t="s">
        <v>178</v>
      </c>
      <c r="C154" s="23" t="s">
        <v>22</v>
      </c>
      <c r="D154" s="23" t="s">
        <v>82</v>
      </c>
      <c r="E154" s="39">
        <f>62.2+1324</f>
        <v>1386.2</v>
      </c>
    </row>
    <row r="155" spans="1:5" ht="15.75">
      <c r="A155" s="103" t="s">
        <v>179</v>
      </c>
      <c r="B155" s="11" t="s">
        <v>180</v>
      </c>
      <c r="C155" s="61"/>
      <c r="D155" s="61"/>
      <c r="E155" s="104">
        <f>E156</f>
        <v>22743.700000000004</v>
      </c>
    </row>
    <row r="156" spans="1:5" ht="15.75">
      <c r="A156" s="28" t="s">
        <v>181</v>
      </c>
      <c r="B156" s="11" t="s">
        <v>182</v>
      </c>
      <c r="C156" s="11"/>
      <c r="D156" s="11"/>
      <c r="E156" s="105">
        <f>E157+E163+E166+E172+E186+E189+E227+E230+E233+E236+E239+E242+E218+E245+E202+E210+E169+E221+E175+E160+E194+E178+E224+E181+E207+E197+E215</f>
        <v>22743.700000000004</v>
      </c>
    </row>
    <row r="157" spans="1:5" ht="15">
      <c r="A157" s="35" t="s">
        <v>183</v>
      </c>
      <c r="B157" s="17" t="s">
        <v>184</v>
      </c>
      <c r="C157" s="17"/>
      <c r="D157" s="17"/>
      <c r="E157" s="106">
        <f>E158</f>
        <v>312.7</v>
      </c>
    </row>
    <row r="158" spans="1:5" ht="30">
      <c r="A158" s="107" t="s">
        <v>185</v>
      </c>
      <c r="B158" s="108" t="s">
        <v>184</v>
      </c>
      <c r="C158" s="48" t="s">
        <v>186</v>
      </c>
      <c r="D158" s="108"/>
      <c r="E158" s="109">
        <f>E159</f>
        <v>312.7</v>
      </c>
    </row>
    <row r="159" spans="1:5" ht="15">
      <c r="A159" s="155" t="s">
        <v>187</v>
      </c>
      <c r="B159" s="156" t="s">
        <v>184</v>
      </c>
      <c r="C159" s="152" t="s">
        <v>186</v>
      </c>
      <c r="D159" s="156" t="s">
        <v>188</v>
      </c>
      <c r="E159" s="157">
        <v>312.7</v>
      </c>
    </row>
    <row r="160" spans="1:5" ht="30">
      <c r="A160" s="112" t="s">
        <v>189</v>
      </c>
      <c r="B160" s="17" t="s">
        <v>190</v>
      </c>
      <c r="C160" s="17"/>
      <c r="D160" s="17"/>
      <c r="E160" s="18">
        <f>E161</f>
        <v>0</v>
      </c>
    </row>
    <row r="161" spans="1:5" ht="45">
      <c r="A161" s="113" t="s">
        <v>56</v>
      </c>
      <c r="B161" s="48" t="s">
        <v>190</v>
      </c>
      <c r="C161" s="48" t="s">
        <v>57</v>
      </c>
      <c r="D161" s="48"/>
      <c r="E161" s="98">
        <f>E162</f>
        <v>0</v>
      </c>
    </row>
    <row r="162" spans="1:5" ht="15">
      <c r="A162" s="22" t="s">
        <v>23</v>
      </c>
      <c r="B162" s="51" t="s">
        <v>190</v>
      </c>
      <c r="C162" s="51" t="s">
        <v>57</v>
      </c>
      <c r="D162" s="51" t="s">
        <v>24</v>
      </c>
      <c r="E162" s="99">
        <f>2370.8+15000-15000-2370.8</f>
        <v>0</v>
      </c>
    </row>
    <row r="163" spans="1:5" ht="15">
      <c r="A163" s="45" t="s">
        <v>191</v>
      </c>
      <c r="B163" s="17" t="s">
        <v>192</v>
      </c>
      <c r="C163" s="17"/>
      <c r="D163" s="17"/>
      <c r="E163" s="106">
        <f>E164</f>
        <v>57</v>
      </c>
    </row>
    <row r="164" spans="1:5" ht="15">
      <c r="A164" s="83" t="s">
        <v>193</v>
      </c>
      <c r="B164" s="48" t="s">
        <v>192</v>
      </c>
      <c r="C164" s="48" t="s">
        <v>194</v>
      </c>
      <c r="D164" s="48"/>
      <c r="E164" s="109">
        <f>E165</f>
        <v>57</v>
      </c>
    </row>
    <row r="165" spans="1:5" ht="15">
      <c r="A165" s="22" t="s">
        <v>195</v>
      </c>
      <c r="B165" s="51" t="s">
        <v>192</v>
      </c>
      <c r="C165" s="51" t="s">
        <v>194</v>
      </c>
      <c r="D165" s="51" t="s">
        <v>196</v>
      </c>
      <c r="E165" s="111">
        <f>100-43</f>
        <v>57</v>
      </c>
    </row>
    <row r="166" spans="1:5" ht="15">
      <c r="A166" s="45" t="s">
        <v>197</v>
      </c>
      <c r="B166" s="17" t="s">
        <v>198</v>
      </c>
      <c r="C166" s="17"/>
      <c r="D166" s="17"/>
      <c r="E166" s="18">
        <f>E167</f>
        <v>0</v>
      </c>
    </row>
    <row r="167" spans="1:5" ht="15">
      <c r="A167" s="107" t="s">
        <v>199</v>
      </c>
      <c r="B167" s="48" t="s">
        <v>198</v>
      </c>
      <c r="C167" s="48" t="s">
        <v>200</v>
      </c>
      <c r="D167" s="48"/>
      <c r="E167" s="84">
        <f>E168</f>
        <v>0</v>
      </c>
    </row>
    <row r="168" spans="1:5" ht="15">
      <c r="A168" s="22" t="s">
        <v>201</v>
      </c>
      <c r="B168" s="51" t="s">
        <v>198</v>
      </c>
      <c r="C168" s="51" t="s">
        <v>200</v>
      </c>
      <c r="D168" s="51" t="s">
        <v>202</v>
      </c>
      <c r="E168" s="85">
        <f>100-100</f>
        <v>0</v>
      </c>
    </row>
    <row r="169" spans="1:5" ht="30">
      <c r="A169" s="35" t="s">
        <v>203</v>
      </c>
      <c r="B169" s="17" t="s">
        <v>204</v>
      </c>
      <c r="C169" s="17"/>
      <c r="D169" s="17"/>
      <c r="E169" s="18">
        <f>E170</f>
        <v>15000</v>
      </c>
    </row>
    <row r="170" spans="1:5" ht="15">
      <c r="A170" s="83" t="s">
        <v>205</v>
      </c>
      <c r="B170" s="48" t="s">
        <v>204</v>
      </c>
      <c r="C170" s="48" t="s">
        <v>206</v>
      </c>
      <c r="D170" s="48"/>
      <c r="E170" s="84">
        <f>E171</f>
        <v>15000</v>
      </c>
    </row>
    <row r="171" spans="1:5" ht="15">
      <c r="A171" s="22" t="s">
        <v>207</v>
      </c>
      <c r="B171" s="51" t="s">
        <v>204</v>
      </c>
      <c r="C171" s="51" t="s">
        <v>206</v>
      </c>
      <c r="D171" s="51" t="s">
        <v>208</v>
      </c>
      <c r="E171" s="85">
        <v>15000</v>
      </c>
    </row>
    <row r="172" spans="1:5" ht="15">
      <c r="A172" s="35" t="s">
        <v>209</v>
      </c>
      <c r="B172" s="17" t="s">
        <v>210</v>
      </c>
      <c r="C172" s="17"/>
      <c r="D172" s="17"/>
      <c r="E172" s="18">
        <f>E173</f>
        <v>27.7</v>
      </c>
    </row>
    <row r="173" spans="1:5" ht="30">
      <c r="A173" s="83" t="s">
        <v>21</v>
      </c>
      <c r="B173" s="48" t="s">
        <v>210</v>
      </c>
      <c r="C173" s="48" t="s">
        <v>22</v>
      </c>
      <c r="D173" s="48"/>
      <c r="E173" s="84">
        <f>E174</f>
        <v>27.7</v>
      </c>
    </row>
    <row r="174" spans="1:5" ht="15">
      <c r="A174" s="22" t="s">
        <v>207</v>
      </c>
      <c r="B174" s="51" t="s">
        <v>210</v>
      </c>
      <c r="C174" s="51" t="s">
        <v>22</v>
      </c>
      <c r="D174" s="51" t="s">
        <v>208</v>
      </c>
      <c r="E174" s="85">
        <f>30.5-2.8</f>
        <v>27.7</v>
      </c>
    </row>
    <row r="175" spans="1:5" ht="30">
      <c r="A175" s="114" t="s">
        <v>211</v>
      </c>
      <c r="B175" s="17" t="s">
        <v>212</v>
      </c>
      <c r="C175" s="17"/>
      <c r="D175" s="17"/>
      <c r="E175" s="18">
        <f>E176</f>
        <v>715.9</v>
      </c>
    </row>
    <row r="176" spans="1:5" ht="15">
      <c r="A176" s="115" t="s">
        <v>213</v>
      </c>
      <c r="B176" s="48" t="s">
        <v>212</v>
      </c>
      <c r="C176" s="48" t="s">
        <v>214</v>
      </c>
      <c r="D176" s="48"/>
      <c r="E176" s="84">
        <f>E177</f>
        <v>715.9</v>
      </c>
    </row>
    <row r="177" spans="1:5" ht="15">
      <c r="A177" s="22" t="s">
        <v>215</v>
      </c>
      <c r="B177" s="51" t="s">
        <v>212</v>
      </c>
      <c r="C177" s="51" t="s">
        <v>214</v>
      </c>
      <c r="D177" s="51" t="s">
        <v>216</v>
      </c>
      <c r="E177" s="85">
        <v>715.9</v>
      </c>
    </row>
    <row r="178" spans="1:5" ht="45">
      <c r="A178" s="35" t="s">
        <v>217</v>
      </c>
      <c r="B178" s="17" t="s">
        <v>218</v>
      </c>
      <c r="C178" s="17"/>
      <c r="D178" s="17"/>
      <c r="E178" s="18">
        <f>E179</f>
        <v>67</v>
      </c>
    </row>
    <row r="179" spans="1:5" ht="30">
      <c r="A179" s="83" t="s">
        <v>21</v>
      </c>
      <c r="B179" s="48" t="s">
        <v>218</v>
      </c>
      <c r="C179" s="48" t="s">
        <v>22</v>
      </c>
      <c r="D179" s="48"/>
      <c r="E179" s="84">
        <f>E180</f>
        <v>67</v>
      </c>
    </row>
    <row r="180" spans="1:5" ht="15">
      <c r="A180" s="22" t="s">
        <v>207</v>
      </c>
      <c r="B180" s="51" t="s">
        <v>218</v>
      </c>
      <c r="C180" s="51" t="s">
        <v>22</v>
      </c>
      <c r="D180" s="51" t="s">
        <v>208</v>
      </c>
      <c r="E180" s="85">
        <f>12+42+9+120-122.6+6.6</f>
        <v>67</v>
      </c>
    </row>
    <row r="181" spans="1:5" ht="15">
      <c r="A181" s="35" t="s">
        <v>219</v>
      </c>
      <c r="B181" s="17" t="s">
        <v>220</v>
      </c>
      <c r="C181" s="17"/>
      <c r="D181" s="17"/>
      <c r="E181" s="18">
        <f>E184+E182</f>
        <v>80</v>
      </c>
    </row>
    <row r="182" spans="1:5" ht="15">
      <c r="A182" s="83" t="s">
        <v>205</v>
      </c>
      <c r="B182" s="48" t="s">
        <v>220</v>
      </c>
      <c r="C182" s="48" t="s">
        <v>206</v>
      </c>
      <c r="D182" s="48"/>
      <c r="E182" s="84">
        <f>E183</f>
        <v>16.6</v>
      </c>
    </row>
    <row r="183" spans="1:5" ht="15">
      <c r="A183" s="22" t="s">
        <v>58</v>
      </c>
      <c r="B183" s="51" t="s">
        <v>220</v>
      </c>
      <c r="C183" s="51" t="s">
        <v>206</v>
      </c>
      <c r="D183" s="51" t="s">
        <v>59</v>
      </c>
      <c r="E183" s="85">
        <f>6.7+9.9</f>
        <v>16.6</v>
      </c>
    </row>
    <row r="184" spans="1:5" ht="30">
      <c r="A184" s="83" t="s">
        <v>21</v>
      </c>
      <c r="B184" s="48" t="s">
        <v>220</v>
      </c>
      <c r="C184" s="48" t="s">
        <v>22</v>
      </c>
      <c r="D184" s="48"/>
      <c r="E184" s="84">
        <f>E185</f>
        <v>63.4</v>
      </c>
    </row>
    <row r="185" spans="1:5" ht="15">
      <c r="A185" s="22" t="s">
        <v>58</v>
      </c>
      <c r="B185" s="51" t="s">
        <v>220</v>
      </c>
      <c r="C185" s="51" t="s">
        <v>22</v>
      </c>
      <c r="D185" s="51" t="s">
        <v>59</v>
      </c>
      <c r="E185" s="85">
        <v>63.4</v>
      </c>
    </row>
    <row r="186" spans="1:5" ht="30">
      <c r="A186" s="45" t="s">
        <v>221</v>
      </c>
      <c r="B186" s="17" t="s">
        <v>222</v>
      </c>
      <c r="C186" s="17"/>
      <c r="D186" s="17"/>
      <c r="E186" s="36">
        <f>E187</f>
        <v>1124.8</v>
      </c>
    </row>
    <row r="187" spans="1:5" ht="30">
      <c r="A187" s="83" t="s">
        <v>21</v>
      </c>
      <c r="B187" s="48" t="s">
        <v>222</v>
      </c>
      <c r="C187" s="48" t="s">
        <v>22</v>
      </c>
      <c r="D187" s="48"/>
      <c r="E187" s="38">
        <f>E188</f>
        <v>1124.8</v>
      </c>
    </row>
    <row r="188" spans="1:5" ht="15">
      <c r="A188" s="22" t="s">
        <v>79</v>
      </c>
      <c r="B188" s="51" t="s">
        <v>222</v>
      </c>
      <c r="C188" s="51" t="s">
        <v>22</v>
      </c>
      <c r="D188" s="51" t="s">
        <v>80</v>
      </c>
      <c r="E188" s="39">
        <f>1140.8-16</f>
        <v>1124.8</v>
      </c>
    </row>
    <row r="189" spans="1:5" ht="15">
      <c r="A189" s="35" t="s">
        <v>223</v>
      </c>
      <c r="B189" s="17" t="s">
        <v>224</v>
      </c>
      <c r="C189" s="17"/>
      <c r="D189" s="17"/>
      <c r="E189" s="18">
        <f>E190+E192</f>
        <v>630.9000000000001</v>
      </c>
    </row>
    <row r="190" spans="1:5" ht="30">
      <c r="A190" s="83" t="s">
        <v>21</v>
      </c>
      <c r="B190" s="48" t="s">
        <v>224</v>
      </c>
      <c r="C190" s="48" t="s">
        <v>22</v>
      </c>
      <c r="D190" s="48"/>
      <c r="E190" s="98">
        <f>E191</f>
        <v>494.4000000000001</v>
      </c>
    </row>
    <row r="191" spans="1:5" ht="15">
      <c r="A191" s="22" t="s">
        <v>68</v>
      </c>
      <c r="B191" s="51" t="s">
        <v>224</v>
      </c>
      <c r="C191" s="51" t="s">
        <v>22</v>
      </c>
      <c r="D191" s="51" t="s">
        <v>69</v>
      </c>
      <c r="E191" s="99">
        <f>292.6+316.3-114.5</f>
        <v>494.4000000000001</v>
      </c>
    </row>
    <row r="192" spans="1:5" ht="15">
      <c r="A192" s="83" t="s">
        <v>205</v>
      </c>
      <c r="B192" s="48" t="s">
        <v>224</v>
      </c>
      <c r="C192" s="48" t="s">
        <v>206</v>
      </c>
      <c r="D192" s="48"/>
      <c r="E192" s="98">
        <f>E193</f>
        <v>136.5</v>
      </c>
    </row>
    <row r="193" spans="1:5" ht="15">
      <c r="A193" s="22" t="s">
        <v>68</v>
      </c>
      <c r="B193" s="51" t="s">
        <v>224</v>
      </c>
      <c r="C193" s="51" t="s">
        <v>206</v>
      </c>
      <c r="D193" s="51" t="s">
        <v>69</v>
      </c>
      <c r="E193" s="99">
        <f>114.5+22</f>
        <v>136.5</v>
      </c>
    </row>
    <row r="194" spans="1:5" ht="30">
      <c r="A194" s="45" t="s">
        <v>225</v>
      </c>
      <c r="B194" s="116" t="s">
        <v>226</v>
      </c>
      <c r="C194" s="17"/>
      <c r="D194" s="17"/>
      <c r="E194" s="97">
        <f>E195</f>
        <v>87.9</v>
      </c>
    </row>
    <row r="195" spans="1:5" ht="30">
      <c r="A195" s="83" t="s">
        <v>21</v>
      </c>
      <c r="B195" s="48" t="s">
        <v>226</v>
      </c>
      <c r="C195" s="48" t="s">
        <v>22</v>
      </c>
      <c r="D195" s="48"/>
      <c r="E195" s="98">
        <f>E196</f>
        <v>87.9</v>
      </c>
    </row>
    <row r="196" spans="1:5" ht="15">
      <c r="A196" s="22" t="s">
        <v>23</v>
      </c>
      <c r="B196" s="51" t="s">
        <v>226</v>
      </c>
      <c r="C196" s="51" t="s">
        <v>22</v>
      </c>
      <c r="D196" s="51" t="s">
        <v>24</v>
      </c>
      <c r="E196" s="99">
        <v>87.9</v>
      </c>
    </row>
    <row r="197" spans="1:5" ht="30">
      <c r="A197" s="45" t="s">
        <v>227</v>
      </c>
      <c r="B197" s="116" t="s">
        <v>228</v>
      </c>
      <c r="C197" s="17"/>
      <c r="D197" s="17"/>
      <c r="E197" s="97">
        <f>E198+E200</f>
        <v>394.90000000000003</v>
      </c>
    </row>
    <row r="198" spans="1:5" ht="30">
      <c r="A198" s="83" t="s">
        <v>21</v>
      </c>
      <c r="B198" s="48" t="s">
        <v>228</v>
      </c>
      <c r="C198" s="48" t="s">
        <v>22</v>
      </c>
      <c r="D198" s="48"/>
      <c r="E198" s="98">
        <f>E199</f>
        <v>385.3</v>
      </c>
    </row>
    <row r="199" spans="1:5" ht="15">
      <c r="A199" s="22" t="s">
        <v>23</v>
      </c>
      <c r="B199" s="51" t="s">
        <v>228</v>
      </c>
      <c r="C199" s="51" t="s">
        <v>22</v>
      </c>
      <c r="D199" s="51" t="s">
        <v>24</v>
      </c>
      <c r="E199" s="99">
        <f>197.2+113.3-109.6+186.9-2.5</f>
        <v>385.3</v>
      </c>
    </row>
    <row r="200" spans="1:5" ht="15">
      <c r="A200" s="83" t="s">
        <v>205</v>
      </c>
      <c r="B200" s="48" t="s">
        <v>228</v>
      </c>
      <c r="C200" s="48" t="s">
        <v>206</v>
      </c>
      <c r="D200" s="48"/>
      <c r="E200" s="98">
        <f>E201</f>
        <v>9.6</v>
      </c>
    </row>
    <row r="201" spans="1:5" ht="15">
      <c r="A201" s="22" t="s">
        <v>23</v>
      </c>
      <c r="B201" s="51" t="s">
        <v>228</v>
      </c>
      <c r="C201" s="51" t="s">
        <v>206</v>
      </c>
      <c r="D201" s="51" t="s">
        <v>24</v>
      </c>
      <c r="E201" s="99">
        <f>4.5+1.3-0.7+4.5</f>
        <v>9.6</v>
      </c>
    </row>
    <row r="202" spans="1:5" ht="15">
      <c r="A202" s="45" t="s">
        <v>229</v>
      </c>
      <c r="B202" s="116" t="s">
        <v>230</v>
      </c>
      <c r="C202" s="17"/>
      <c r="D202" s="17"/>
      <c r="E202" s="97">
        <f>E205+E203</f>
        <v>218.5</v>
      </c>
    </row>
    <row r="203" spans="1:5" ht="30">
      <c r="A203" s="83" t="s">
        <v>21</v>
      </c>
      <c r="B203" s="48" t="s">
        <v>230</v>
      </c>
      <c r="C203" s="48" t="s">
        <v>22</v>
      </c>
      <c r="D203" s="48"/>
      <c r="E203" s="98">
        <f>E204</f>
        <v>218.5</v>
      </c>
    </row>
    <row r="204" spans="1:5" ht="15">
      <c r="A204" s="145" t="s">
        <v>23</v>
      </c>
      <c r="B204" s="152" t="s">
        <v>230</v>
      </c>
      <c r="C204" s="152" t="s">
        <v>22</v>
      </c>
      <c r="D204" s="152" t="s">
        <v>24</v>
      </c>
      <c r="E204" s="154">
        <v>218.5</v>
      </c>
    </row>
    <row r="205" spans="1:5" ht="15">
      <c r="A205" s="83" t="s">
        <v>66</v>
      </c>
      <c r="B205" s="48" t="s">
        <v>230</v>
      </c>
      <c r="C205" s="48" t="s">
        <v>67</v>
      </c>
      <c r="D205" s="48"/>
      <c r="E205" s="98">
        <f>E206</f>
        <v>0</v>
      </c>
    </row>
    <row r="206" spans="1:5" ht="15">
      <c r="A206" s="145" t="s">
        <v>23</v>
      </c>
      <c r="B206" s="152" t="s">
        <v>230</v>
      </c>
      <c r="C206" s="152" t="s">
        <v>67</v>
      </c>
      <c r="D206" s="152" t="s">
        <v>24</v>
      </c>
      <c r="E206" s="154">
        <v>0</v>
      </c>
    </row>
    <row r="207" spans="1:5" ht="15">
      <c r="A207" s="35" t="s">
        <v>231</v>
      </c>
      <c r="B207" s="17" t="s">
        <v>232</v>
      </c>
      <c r="C207" s="17"/>
      <c r="D207" s="17"/>
      <c r="E207" s="18">
        <f>E208</f>
        <v>200</v>
      </c>
    </row>
    <row r="208" spans="1:5" ht="30">
      <c r="A208" s="148" t="s">
        <v>21</v>
      </c>
      <c r="B208" s="149" t="s">
        <v>232</v>
      </c>
      <c r="C208" s="149" t="s">
        <v>22</v>
      </c>
      <c r="D208" s="149"/>
      <c r="E208" s="150">
        <f>E209</f>
        <v>200</v>
      </c>
    </row>
    <row r="209" spans="1:5" ht="15">
      <c r="A209" s="22" t="s">
        <v>68</v>
      </c>
      <c r="B209" s="51" t="s">
        <v>232</v>
      </c>
      <c r="C209" s="51" t="s">
        <v>22</v>
      </c>
      <c r="D209" s="51" t="s">
        <v>69</v>
      </c>
      <c r="E209" s="99">
        <v>200</v>
      </c>
    </row>
    <row r="210" spans="1:5" ht="30">
      <c r="A210" s="102" t="s">
        <v>233</v>
      </c>
      <c r="B210" s="76" t="s">
        <v>234</v>
      </c>
      <c r="C210" s="117"/>
      <c r="D210" s="76"/>
      <c r="E210" s="118">
        <f>E213+E211</f>
        <v>278.29999999999995</v>
      </c>
    </row>
    <row r="211" spans="1:5" ht="30">
      <c r="A211" s="46" t="s">
        <v>131</v>
      </c>
      <c r="B211" s="48" t="s">
        <v>234</v>
      </c>
      <c r="C211" s="48" t="s">
        <v>132</v>
      </c>
      <c r="D211" s="48"/>
      <c r="E211" s="38">
        <f>E212</f>
        <v>209.29999999999998</v>
      </c>
    </row>
    <row r="212" spans="1:5" ht="15">
      <c r="A212" s="22" t="s">
        <v>235</v>
      </c>
      <c r="B212" s="51" t="s">
        <v>234</v>
      </c>
      <c r="C212" s="51" t="s">
        <v>132</v>
      </c>
      <c r="D212" s="51" t="s">
        <v>236</v>
      </c>
      <c r="E212" s="39">
        <f>188.1+21.2</f>
        <v>209.29999999999998</v>
      </c>
    </row>
    <row r="213" spans="1:5" ht="30">
      <c r="A213" s="46" t="s">
        <v>237</v>
      </c>
      <c r="B213" s="48" t="s">
        <v>234</v>
      </c>
      <c r="C213" s="48" t="s">
        <v>22</v>
      </c>
      <c r="D213" s="48"/>
      <c r="E213" s="38">
        <f>E214</f>
        <v>69</v>
      </c>
    </row>
    <row r="214" spans="1:5" ht="15">
      <c r="A214" s="22" t="s">
        <v>235</v>
      </c>
      <c r="B214" s="51" t="s">
        <v>234</v>
      </c>
      <c r="C214" s="51" t="s">
        <v>22</v>
      </c>
      <c r="D214" s="51" t="s">
        <v>236</v>
      </c>
      <c r="E214" s="39">
        <v>69</v>
      </c>
    </row>
    <row r="215" spans="1:5" ht="45">
      <c r="A215" s="102" t="s">
        <v>238</v>
      </c>
      <c r="B215" s="76" t="s">
        <v>239</v>
      </c>
      <c r="C215" s="117"/>
      <c r="D215" s="76"/>
      <c r="E215" s="118">
        <f>E216</f>
        <v>1000</v>
      </c>
    </row>
    <row r="216" spans="1:5" ht="30">
      <c r="A216" s="46" t="s">
        <v>237</v>
      </c>
      <c r="B216" s="48" t="s">
        <v>239</v>
      </c>
      <c r="C216" s="48" t="s">
        <v>22</v>
      </c>
      <c r="D216" s="48"/>
      <c r="E216" s="38">
        <f>E217</f>
        <v>1000</v>
      </c>
    </row>
    <row r="217" spans="1:5" ht="15">
      <c r="A217" s="22" t="s">
        <v>240</v>
      </c>
      <c r="B217" s="51" t="s">
        <v>239</v>
      </c>
      <c r="C217" s="51" t="s">
        <v>22</v>
      </c>
      <c r="D217" s="51" t="s">
        <v>241</v>
      </c>
      <c r="E217" s="39">
        <v>1000</v>
      </c>
    </row>
    <row r="218" spans="1:5" ht="30">
      <c r="A218" s="102" t="s">
        <v>242</v>
      </c>
      <c r="B218" s="76" t="s">
        <v>243</v>
      </c>
      <c r="C218" s="117"/>
      <c r="D218" s="76"/>
      <c r="E218" s="118">
        <f>E219</f>
        <v>202.1</v>
      </c>
    </row>
    <row r="219" spans="1:5" ht="30">
      <c r="A219" s="46" t="s">
        <v>237</v>
      </c>
      <c r="B219" s="48" t="s">
        <v>243</v>
      </c>
      <c r="C219" s="48" t="s">
        <v>22</v>
      </c>
      <c r="D219" s="48"/>
      <c r="E219" s="38">
        <f>E220</f>
        <v>202.1</v>
      </c>
    </row>
    <row r="220" spans="1:5" ht="15">
      <c r="A220" s="22" t="s">
        <v>79</v>
      </c>
      <c r="B220" s="51" t="s">
        <v>243</v>
      </c>
      <c r="C220" s="51" t="s">
        <v>22</v>
      </c>
      <c r="D220" s="51" t="s">
        <v>80</v>
      </c>
      <c r="E220" s="39">
        <v>202.1</v>
      </c>
    </row>
    <row r="221" spans="1:5" ht="45">
      <c r="A221" s="102" t="s">
        <v>244</v>
      </c>
      <c r="B221" s="76" t="s">
        <v>245</v>
      </c>
      <c r="C221" s="117"/>
      <c r="D221" s="76"/>
      <c r="E221" s="118">
        <f>E222</f>
        <v>890</v>
      </c>
    </row>
    <row r="222" spans="1:5" ht="30">
      <c r="A222" s="46" t="s">
        <v>237</v>
      </c>
      <c r="B222" s="48" t="s">
        <v>245</v>
      </c>
      <c r="C222" s="48" t="s">
        <v>22</v>
      </c>
      <c r="D222" s="48"/>
      <c r="E222" s="38">
        <f>E223</f>
        <v>890</v>
      </c>
    </row>
    <row r="223" spans="1:5" ht="30">
      <c r="A223" s="22" t="s">
        <v>91</v>
      </c>
      <c r="B223" s="51" t="s">
        <v>245</v>
      </c>
      <c r="C223" s="51" t="s">
        <v>22</v>
      </c>
      <c r="D223" s="51" t="s">
        <v>92</v>
      </c>
      <c r="E223" s="39">
        <f>590+300</f>
        <v>890</v>
      </c>
    </row>
    <row r="224" spans="1:5" ht="45">
      <c r="A224" s="102" t="s">
        <v>246</v>
      </c>
      <c r="B224" s="76" t="s">
        <v>247</v>
      </c>
      <c r="C224" s="117"/>
      <c r="D224" s="76"/>
      <c r="E224" s="118">
        <f>E225</f>
        <v>968.2</v>
      </c>
    </row>
    <row r="225" spans="1:5" ht="30">
      <c r="A225" s="46" t="s">
        <v>237</v>
      </c>
      <c r="B225" s="48" t="s">
        <v>247</v>
      </c>
      <c r="C225" s="48" t="s">
        <v>22</v>
      </c>
      <c r="D225" s="48"/>
      <c r="E225" s="38">
        <f>E226</f>
        <v>968.2</v>
      </c>
    </row>
    <row r="226" spans="1:5" ht="15">
      <c r="A226" s="22" t="s">
        <v>58</v>
      </c>
      <c r="B226" s="51" t="s">
        <v>247</v>
      </c>
      <c r="C226" s="51" t="s">
        <v>22</v>
      </c>
      <c r="D226" s="51" t="s">
        <v>59</v>
      </c>
      <c r="E226" s="39">
        <f>891+77.2</f>
        <v>968.2</v>
      </c>
    </row>
    <row r="227" spans="1:5" ht="30">
      <c r="A227" s="45" t="s">
        <v>248</v>
      </c>
      <c r="B227" s="17" t="s">
        <v>249</v>
      </c>
      <c r="C227" s="17"/>
      <c r="D227" s="17"/>
      <c r="E227" s="97">
        <f>E228</f>
        <v>59.1</v>
      </c>
    </row>
    <row r="228" spans="1:5" ht="15">
      <c r="A228" s="107" t="s">
        <v>250</v>
      </c>
      <c r="B228" s="48" t="s">
        <v>249</v>
      </c>
      <c r="C228" s="48" t="s">
        <v>251</v>
      </c>
      <c r="D228" s="48"/>
      <c r="E228" s="84">
        <f>E229</f>
        <v>59.1</v>
      </c>
    </row>
    <row r="229" spans="1:5" ht="30">
      <c r="A229" s="22" t="s">
        <v>252</v>
      </c>
      <c r="B229" s="51" t="s">
        <v>249</v>
      </c>
      <c r="C229" s="51" t="s">
        <v>251</v>
      </c>
      <c r="D229" s="51" t="s">
        <v>253</v>
      </c>
      <c r="E229" s="85">
        <v>59.1</v>
      </c>
    </row>
    <row r="230" spans="1:5" ht="45">
      <c r="A230" s="119" t="s">
        <v>254</v>
      </c>
      <c r="B230" s="120" t="s">
        <v>255</v>
      </c>
      <c r="C230" s="120"/>
      <c r="D230" s="120"/>
      <c r="E230" s="121">
        <f>E231</f>
        <v>94.4</v>
      </c>
    </row>
    <row r="231" spans="1:5" ht="15">
      <c r="A231" s="122" t="s">
        <v>250</v>
      </c>
      <c r="B231" s="123" t="s">
        <v>255</v>
      </c>
      <c r="C231" s="123" t="s">
        <v>251</v>
      </c>
      <c r="D231" s="123"/>
      <c r="E231" s="124">
        <f>E232</f>
        <v>94.4</v>
      </c>
    </row>
    <row r="232" spans="1:5" ht="15">
      <c r="A232" s="125" t="s">
        <v>256</v>
      </c>
      <c r="B232" s="126" t="s">
        <v>255</v>
      </c>
      <c r="C232" s="126" t="s">
        <v>251</v>
      </c>
      <c r="D232" s="126" t="s">
        <v>257</v>
      </c>
      <c r="E232" s="127">
        <v>94.4</v>
      </c>
    </row>
    <row r="233" spans="1:5" ht="30">
      <c r="A233" s="45" t="s">
        <v>258</v>
      </c>
      <c r="B233" s="17" t="s">
        <v>259</v>
      </c>
      <c r="C233" s="17"/>
      <c r="D233" s="17"/>
      <c r="E233" s="97">
        <f>E234</f>
        <v>75.2</v>
      </c>
    </row>
    <row r="234" spans="1:5" ht="15">
      <c r="A234" s="107" t="s">
        <v>250</v>
      </c>
      <c r="B234" s="48" t="s">
        <v>259</v>
      </c>
      <c r="C234" s="48" t="s">
        <v>251</v>
      </c>
      <c r="D234" s="48"/>
      <c r="E234" s="98">
        <f>E235</f>
        <v>75.2</v>
      </c>
    </row>
    <row r="235" spans="1:5" ht="15">
      <c r="A235" s="22" t="s">
        <v>207</v>
      </c>
      <c r="B235" s="51" t="s">
        <v>259</v>
      </c>
      <c r="C235" s="51" t="s">
        <v>251</v>
      </c>
      <c r="D235" s="51" t="s">
        <v>208</v>
      </c>
      <c r="E235" s="99">
        <v>75.2</v>
      </c>
    </row>
    <row r="236" spans="1:5" ht="30">
      <c r="A236" s="128" t="s">
        <v>260</v>
      </c>
      <c r="B236" s="120" t="s">
        <v>261</v>
      </c>
      <c r="C236" s="120"/>
      <c r="D236" s="120"/>
      <c r="E236" s="129">
        <f>E237</f>
        <v>73.1</v>
      </c>
    </row>
    <row r="237" spans="1:5" ht="15">
      <c r="A237" s="130" t="s">
        <v>250</v>
      </c>
      <c r="B237" s="123" t="s">
        <v>261</v>
      </c>
      <c r="C237" s="123" t="s">
        <v>251</v>
      </c>
      <c r="D237" s="123"/>
      <c r="E237" s="131">
        <f>E238</f>
        <v>73.1</v>
      </c>
    </row>
    <row r="238" spans="1:5" ht="45">
      <c r="A238" s="22" t="s">
        <v>133</v>
      </c>
      <c r="B238" s="126" t="s">
        <v>261</v>
      </c>
      <c r="C238" s="126" t="s">
        <v>251</v>
      </c>
      <c r="D238" s="126" t="s">
        <v>145</v>
      </c>
      <c r="E238" s="132">
        <v>73.1</v>
      </c>
    </row>
    <row r="239" spans="1:5" ht="45">
      <c r="A239" s="45" t="s">
        <v>262</v>
      </c>
      <c r="B239" s="17" t="s">
        <v>263</v>
      </c>
      <c r="C239" s="17"/>
      <c r="D239" s="17"/>
      <c r="E239" s="18">
        <f>E240</f>
        <v>47.3</v>
      </c>
    </row>
    <row r="240" spans="1:5" ht="15">
      <c r="A240" s="107" t="s">
        <v>250</v>
      </c>
      <c r="B240" s="48" t="s">
        <v>263</v>
      </c>
      <c r="C240" s="48" t="s">
        <v>251</v>
      </c>
      <c r="D240" s="48"/>
      <c r="E240" s="84">
        <f>E241</f>
        <v>47.3</v>
      </c>
    </row>
    <row r="241" spans="1:5" ht="45">
      <c r="A241" s="22" t="s">
        <v>139</v>
      </c>
      <c r="B241" s="51" t="s">
        <v>263</v>
      </c>
      <c r="C241" s="51" t="s">
        <v>251</v>
      </c>
      <c r="D241" s="51" t="s">
        <v>140</v>
      </c>
      <c r="E241" s="85">
        <v>47.3</v>
      </c>
    </row>
    <row r="242" spans="1:5" ht="45">
      <c r="A242" s="133" t="s">
        <v>264</v>
      </c>
      <c r="B242" s="88" t="s">
        <v>265</v>
      </c>
      <c r="C242" s="88"/>
      <c r="D242" s="88"/>
      <c r="E242" s="134">
        <f>E243</f>
        <v>14.7</v>
      </c>
    </row>
    <row r="243" spans="1:5" ht="15">
      <c r="A243" s="135" t="s">
        <v>250</v>
      </c>
      <c r="B243" s="48" t="s">
        <v>265</v>
      </c>
      <c r="C243" s="48" t="s">
        <v>251</v>
      </c>
      <c r="D243" s="48"/>
      <c r="E243" s="136">
        <f>E244</f>
        <v>14.7</v>
      </c>
    </row>
    <row r="244" spans="1:5" ht="30">
      <c r="A244" s="110" t="s">
        <v>91</v>
      </c>
      <c r="B244" s="51" t="s">
        <v>265</v>
      </c>
      <c r="C244" s="51" t="s">
        <v>251</v>
      </c>
      <c r="D244" s="51" t="s">
        <v>92</v>
      </c>
      <c r="E244" s="137">
        <f>26.2-11.5</f>
        <v>14.7</v>
      </c>
    </row>
    <row r="245" spans="1:5" ht="30">
      <c r="A245" s="138" t="s">
        <v>266</v>
      </c>
      <c r="B245" s="17" t="s">
        <v>267</v>
      </c>
      <c r="C245" s="17"/>
      <c r="D245" s="17"/>
      <c r="E245" s="139">
        <f>E246</f>
        <v>124</v>
      </c>
    </row>
    <row r="246" spans="1:5" ht="15">
      <c r="A246" s="135" t="s">
        <v>250</v>
      </c>
      <c r="B246" s="48" t="s">
        <v>267</v>
      </c>
      <c r="C246" s="48" t="s">
        <v>251</v>
      </c>
      <c r="D246" s="48"/>
      <c r="E246" s="140">
        <f>E247</f>
        <v>124</v>
      </c>
    </row>
    <row r="247" spans="1:5" ht="45.75" thickBot="1">
      <c r="A247" s="22" t="s">
        <v>133</v>
      </c>
      <c r="B247" s="51" t="s">
        <v>267</v>
      </c>
      <c r="C247" s="51" t="s">
        <v>251</v>
      </c>
      <c r="D247" s="51" t="s">
        <v>145</v>
      </c>
      <c r="E247" s="141">
        <v>124</v>
      </c>
    </row>
    <row r="248" spans="1:5" ht="16.5" thickBot="1">
      <c r="A248" s="142" t="s">
        <v>268</v>
      </c>
      <c r="B248" s="143"/>
      <c r="C248" s="143"/>
      <c r="D248" s="143"/>
      <c r="E248" s="144">
        <f>E27+E47+E58+E85+E99+E130+E155+E135+E17+E22+E42+E65+E78</f>
        <v>82281.6</v>
      </c>
    </row>
  </sheetData>
  <sheetProtection/>
  <autoFilter ref="A15:E248"/>
  <mergeCells count="11">
    <mergeCell ref="A7:E7"/>
    <mergeCell ref="A8:E8"/>
    <mergeCell ref="A9:E9"/>
    <mergeCell ref="A10:E10"/>
    <mergeCell ref="A13:E13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2019-12-06T11:18:12Z</cp:lastPrinted>
  <dcterms:created xsi:type="dcterms:W3CDTF">2019-11-25T08:26:05Z</dcterms:created>
  <dcterms:modified xsi:type="dcterms:W3CDTF">2019-12-06T11:18:24Z</dcterms:modified>
  <cp:category/>
  <cp:version/>
  <cp:contentType/>
  <cp:contentStatus/>
</cp:coreProperties>
</file>