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60" windowWidth="13920" windowHeight="6795" activeTab="0"/>
  </bookViews>
  <sheets>
    <sheet name="XII (29.12)" sheetId="1" r:id="rId1"/>
  </sheets>
  <definedNames>
    <definedName name="_xlnm._FilterDatabase" localSheetId="0" hidden="1">'XII (29.12)'!$A$14:$E$253</definedName>
    <definedName name="_xlnm.Print_Titles" localSheetId="0">'XII (29.12)'!$14:$15</definedName>
    <definedName name="_xlnm.Print_Area" localSheetId="0">'XII (29.12)'!$A$1:$E$253</definedName>
  </definedNames>
  <calcPr fullCalcOnLoad="1"/>
</workbook>
</file>

<file path=xl/sharedStrings.xml><?xml version="1.0" encoding="utf-8"?>
<sst xmlns="http://schemas.openxmlformats.org/spreadsheetml/2006/main" count="701" uniqueCount="263">
  <si>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</si>
  <si>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</si>
  <si>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</si>
  <si>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</si>
  <si>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</si>
  <si>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</si>
  <si>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</si>
  <si>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</si>
  <si>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</si>
  <si>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</si>
  <si>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</si>
  <si>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</si>
  <si>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</si>
  <si>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</si>
  <si>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</si>
  <si>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</si>
  <si>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</si>
  <si>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</si>
  <si>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</si>
  <si>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</si>
  <si>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</si>
  <si>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</si>
  <si>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</si>
  <si>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</si>
  <si>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</si>
  <si>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</si>
  <si>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</si>
  <si>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</si>
  <si>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</si>
  <si>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</si>
  <si>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</si>
  <si>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</si>
  <si>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</si>
  <si>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</si>
  <si>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</si>
  <si>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</si>
  <si>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</si>
  <si>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</si>
  <si>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</si>
  <si>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</si>
  <si>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</si>
  <si>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</si>
  <si>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</si>
  <si>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</si>
  <si>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</si>
  <si>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</si>
  <si>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</si>
  <si>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</si>
  <si>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</si>
  <si>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</si>
  <si>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</si>
  <si>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</si>
  <si>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</si>
  <si>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</si>
  <si>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</si>
  <si>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</si>
  <si>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</si>
  <si>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</si>
  <si>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</si>
  <si>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</si>
  <si>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</si>
  <si>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</si>
  <si>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</si>
  <si>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</si>
  <si>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</si>
  <si>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</si>
  <si>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</si>
  <si>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</si>
  <si>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</si>
  <si>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</si>
  <si>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</si>
  <si>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</si>
  <si>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</si>
  <si>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</si>
  <si>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</si>
  <si>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</si>
  <si>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</si>
  <si>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</si>
  <si>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</si>
  <si>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</si>
  <si>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</si>
  <si>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</si>
  <si>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</si>
  <si>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</si>
  <si>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</si>
  <si>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</si>
  <si>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</si>
  <si>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</si>
  <si>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</si>
  <si>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</si>
  <si>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</si>
  <si>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</si>
  <si>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</si>
  <si>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</si>
  <si>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</si>
  <si>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</si>
  <si>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</si>
  <si>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</si>
  <si>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</si>
  <si>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</si>
  <si>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</si>
  <si>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</si>
  <si>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</si>
  <si>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</si>
  <si>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</si>
  <si>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</si>
  <si>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</si>
  <si>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</si>
  <si>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</si>
  <si>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</si>
  <si>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</si>
  <si>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</si>
  <si>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</si>
  <si>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</si>
  <si>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</si>
  <si>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</si>
  <si>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</si>
  <si>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</si>
  <si>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</si>
  <si>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</si>
  <si>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</si>
  <si>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</si>
  <si>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</si>
  <si>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</si>
  <si>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</si>
  <si>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</si>
  <si>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</si>
  <si>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</si>
  <si>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</si>
  <si>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</si>
  <si>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</si>
  <si>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</si>
  <si>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</si>
  <si>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</si>
  <si>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</si>
  <si>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</si>
  <si>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</si>
  <si>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</si>
  <si>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</si>
  <si>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</si>
  <si>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</si>
  <si>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</si>
  <si>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</si>
  <si>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</si>
  <si>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</si>
  <si>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</si>
  <si>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</si>
  <si>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</si>
  <si>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</si>
  <si>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</si>
  <si>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</si>
  <si>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</si>
  <si>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</si>
  <si>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</si>
  <si>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</si>
  <si>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</si>
  <si>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</si>
  <si>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</si>
  <si>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</si>
  <si>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</si>
  <si>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</si>
  <si>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</si>
  <si>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</si>
  <si>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</si>
  <si>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</si>
  <si>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</si>
  <si>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</si>
  <si>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0 00 00000</t>
  </si>
  <si>
    <t>5Г 2 00 00000</t>
  </si>
  <si>
    <t>5Г 2 01 00000</t>
  </si>
  <si>
    <t>Обеспечение противопожарной безопасности</t>
  </si>
  <si>
    <t>0310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</si>
  <si>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</si>
  <si>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</si>
  <si>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</si>
  <si>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</si>
  <si>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</si>
  <si>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</si>
  <si>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</si>
  <si>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</si>
  <si>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</si>
  <si>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</si>
  <si>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</si>
  <si>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</si>
  <si>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</si>
  <si>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</si>
  <si>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</si>
  <si>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</si>
  <si>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</si>
  <si>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</si>
  <si>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</si>
  <si>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</si>
  <si>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</si>
  <si>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</si>
  <si>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</si>
  <si>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</si>
  <si>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</si>
  <si>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</si>
  <si>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</si>
  <si>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</si>
  <si>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</si>
  <si>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</si>
  <si>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</si>
  <si>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</si>
  <si>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</si>
  <si>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</si>
  <si>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</si>
  <si>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</si>
  <si>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</si>
  <si>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</si>
  <si>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</si>
  <si>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</si>
  <si>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40 0 01 S4840</t>
  </si>
  <si>
    <t>Поддержка развития общественной инфраструктуры муниципального значения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</si>
  <si>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2020 год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</si>
  <si>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</si>
  <si>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</si>
  <si>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</si>
  <si>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</si>
  <si>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</si>
  <si>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 2019 г. № 25</t>
  </si>
  <si>
    <t>(в редакции решения совета депутатов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</si>
  <si>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</si>
  <si>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</si>
  <si>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</si>
  <si>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</si>
  <si>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</si>
  <si>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</si>
  <si>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</si>
  <si>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</si>
  <si>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</si>
  <si>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</si>
  <si>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</si>
  <si>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</si>
  <si>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</si>
  <si>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</si>
  <si>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</si>
  <si>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Основное мероприятие "Улучшение жилищных условий молодых семей"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</si>
  <si>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</si>
  <si>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</si>
  <si>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</si>
  <si>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</si>
  <si>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</si>
  <si>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</si>
  <si>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</si>
  <si>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</si>
  <si>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</si>
  <si>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</si>
  <si>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</si>
  <si>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</si>
  <si>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</si>
  <si>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</si>
  <si>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51 0 F3 67483</t>
  </si>
  <si>
    <t>51 0 F3 67484</t>
  </si>
  <si>
    <t>64 1 01 14800</t>
  </si>
  <si>
    <t>Капитальный ремонт (ремонт) автомобильных дорог местного значения и искусственных сооружений на них</t>
  </si>
  <si>
    <t>98 9 09 10070</t>
  </si>
  <si>
    <t>Исполнение судебных актов Российской Федерации и мировых соглашений по возмещению вреда</t>
  </si>
  <si>
    <t>Охрана семьи и детства</t>
  </si>
  <si>
    <t>67 1 09 5549F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</si>
  <si>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</si>
  <si>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67 4 09 5549F</t>
  </si>
  <si>
    <t>от 29  декабря 2020г №73)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</si>
</sst>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 wrapText="1"/>
    </xf>
    <xf numFmtId="0" fontId="8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right"/>
    </xf>
    <xf numFmtId="0" fontId="8" fillId="33" borderId="25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right"/>
    </xf>
    <xf numFmtId="0" fontId="7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8" fillId="33" borderId="37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right"/>
    </xf>
    <xf numFmtId="0" fontId="7" fillId="33" borderId="39" xfId="0" applyNumberFormat="1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42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36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right"/>
    </xf>
    <xf numFmtId="0" fontId="8" fillId="33" borderId="44" xfId="0" applyNumberFormat="1" applyFont="1" applyFill="1" applyBorder="1" applyAlignment="1">
      <alignment horizontal="left" wrapText="1"/>
    </xf>
    <xf numFmtId="0" fontId="5" fillId="33" borderId="45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right"/>
    </xf>
    <xf numFmtId="0" fontId="5" fillId="33" borderId="48" xfId="0" applyNumberFormat="1" applyFont="1" applyFill="1" applyBorder="1" applyAlignment="1">
      <alignment horizontal="right"/>
    </xf>
    <xf numFmtId="0" fontId="8" fillId="33" borderId="49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50" xfId="0" applyNumberFormat="1" applyFont="1" applyFill="1" applyBorder="1" applyAlignment="1">
      <alignment horizontal="left" wrapText="1"/>
    </xf>
    <xf numFmtId="0" fontId="8" fillId="33" borderId="13" xfId="0" applyNumberFormat="1" applyFont="1" applyFill="1" applyBorder="1" applyAlignment="1">
      <alignment horizontal="center"/>
    </xf>
    <xf numFmtId="0" fontId="7" fillId="33" borderId="45" xfId="0" applyNumberFormat="1" applyFont="1" applyFill="1" applyBorder="1" applyAlignment="1">
      <alignment horizontal="left" wrapText="1"/>
    </xf>
    <xf numFmtId="0" fontId="5" fillId="33" borderId="51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52" xfId="0" applyNumberFormat="1" applyFont="1" applyFill="1" applyBorder="1" applyAlignment="1">
      <alignment horizontal="right"/>
    </xf>
    <xf numFmtId="0" fontId="7" fillId="33" borderId="50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right"/>
    </xf>
    <xf numFmtId="0" fontId="5" fillId="33" borderId="53" xfId="0" applyNumberFormat="1" applyFont="1" applyFill="1" applyBorder="1" applyAlignment="1">
      <alignment horizontal="left" wrapText="1"/>
    </xf>
    <xf numFmtId="0" fontId="8" fillId="33" borderId="54" xfId="0" applyNumberFormat="1" applyFont="1" applyFill="1" applyBorder="1" applyAlignment="1">
      <alignment horizontal="left" wrapText="1"/>
    </xf>
    <xf numFmtId="0" fontId="8" fillId="33" borderId="50" xfId="0" applyNumberFormat="1" applyFont="1" applyFill="1" applyBorder="1" applyAlignment="1">
      <alignment horizontal="left" vertical="top" wrapText="1"/>
    </xf>
    <xf numFmtId="0" fontId="4" fillId="33" borderId="48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left" wrapText="1"/>
    </xf>
    <xf numFmtId="0" fontId="8" fillId="33" borderId="32" xfId="0" applyNumberFormat="1" applyFont="1" applyFill="1" applyBorder="1" applyAlignment="1">
      <alignment horizontal="left" wrapText="1"/>
    </xf>
    <xf numFmtId="0" fontId="4" fillId="33" borderId="36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right"/>
    </xf>
    <xf numFmtId="0" fontId="7" fillId="33" borderId="57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8" fillId="33" borderId="58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5" fillId="33" borderId="45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right"/>
    </xf>
    <xf numFmtId="0" fontId="8" fillId="33" borderId="32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right"/>
    </xf>
    <xf numFmtId="0" fontId="8" fillId="33" borderId="24" xfId="0" applyNumberFormat="1" applyFont="1" applyFill="1" applyBorder="1" applyAlignment="1">
      <alignment horizontal="right"/>
    </xf>
    <xf numFmtId="0" fontId="5" fillId="33" borderId="59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7" xfId="0" applyNumberFormat="1" applyFont="1" applyFill="1" applyBorder="1" applyAlignment="1">
      <alignment horizontal="center"/>
    </xf>
    <xf numFmtId="0" fontId="8" fillId="33" borderId="60" xfId="0" applyNumberFormat="1" applyFont="1" applyFill="1" applyBorder="1" applyAlignment="1">
      <alignment horizontal="right"/>
    </xf>
    <xf numFmtId="0" fontId="7" fillId="33" borderId="61" xfId="0" applyNumberFormat="1" applyFont="1" applyFill="1" applyBorder="1" applyAlignment="1">
      <alignment horizontal="right"/>
    </xf>
    <xf numFmtId="0" fontId="5" fillId="33" borderId="62" xfId="0" applyNumberFormat="1" applyFont="1" applyFill="1" applyBorder="1" applyAlignment="1">
      <alignment horizontal="right"/>
    </xf>
    <xf numFmtId="0" fontId="5" fillId="33" borderId="63" xfId="0" applyNumberFormat="1" applyFont="1" applyFill="1" applyBorder="1" applyAlignment="1">
      <alignment horizontal="right"/>
    </xf>
    <xf numFmtId="0" fontId="8" fillId="33" borderId="64" xfId="0" applyNumberFormat="1" applyFont="1" applyFill="1" applyBorder="1" applyAlignment="1">
      <alignment horizontal="left" wrapText="1"/>
    </xf>
    <xf numFmtId="0" fontId="4" fillId="33" borderId="64" xfId="0" applyNumberFormat="1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65" xfId="0" applyNumberFormat="1" applyFont="1" applyFill="1" applyBorder="1" applyAlignment="1">
      <alignment horizontal="left" wrapText="1"/>
    </xf>
    <xf numFmtId="0" fontId="7" fillId="33" borderId="66" xfId="0" applyNumberFormat="1" applyFont="1" applyFill="1" applyBorder="1" applyAlignment="1">
      <alignment horizontal="left" wrapText="1"/>
    </xf>
    <xf numFmtId="0" fontId="7" fillId="33" borderId="64" xfId="0" applyNumberFormat="1" applyFont="1" applyFill="1" applyBorder="1" applyAlignment="1">
      <alignment horizontal="left" wrapText="1"/>
    </xf>
    <xf numFmtId="0" fontId="7" fillId="33" borderId="37" xfId="0" applyNumberFormat="1" applyFont="1" applyFill="1" applyBorder="1" applyAlignment="1">
      <alignment horizontal="center"/>
    </xf>
    <xf numFmtId="0" fontId="7" fillId="33" borderId="38" xfId="0" applyNumberFormat="1" applyFont="1" applyFill="1" applyBorder="1" applyAlignment="1">
      <alignment horizontal="right"/>
    </xf>
    <xf numFmtId="0" fontId="7" fillId="33" borderId="41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horizontal="right"/>
    </xf>
    <xf numFmtId="0" fontId="5" fillId="33" borderId="67" xfId="0" applyNumberFormat="1" applyFont="1" applyFill="1" applyBorder="1" applyAlignment="1">
      <alignment horizontal="left" wrapText="1"/>
    </xf>
    <xf numFmtId="0" fontId="7" fillId="33" borderId="68" xfId="0" applyNumberFormat="1" applyFont="1" applyFill="1" applyBorder="1" applyAlignment="1">
      <alignment horizontal="center"/>
    </xf>
    <xf numFmtId="0" fontId="7" fillId="33" borderId="69" xfId="0" applyNumberFormat="1" applyFont="1" applyFill="1" applyBorder="1" applyAlignment="1">
      <alignment horizontal="right"/>
    </xf>
    <xf numFmtId="0" fontId="5" fillId="33" borderId="70" xfId="0" applyNumberFormat="1" applyFont="1" applyFill="1" applyBorder="1" applyAlignment="1">
      <alignment horizontal="center"/>
    </xf>
    <xf numFmtId="0" fontId="5" fillId="33" borderId="71" xfId="0" applyNumberFormat="1" applyFont="1" applyFill="1" applyBorder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right"/>
    </xf>
    <xf numFmtId="0" fontId="7" fillId="33" borderId="75" xfId="0" applyNumberFormat="1" applyFont="1" applyFill="1" applyBorder="1" applyAlignment="1">
      <alignment horizontal="left" wrapText="1"/>
    </xf>
    <xf numFmtId="0" fontId="7" fillId="33" borderId="76" xfId="0" applyNumberFormat="1" applyFont="1" applyFill="1" applyBorder="1" applyAlignment="1">
      <alignment horizontal="right"/>
    </xf>
    <xf numFmtId="0" fontId="5" fillId="33" borderId="77" xfId="0" applyNumberFormat="1" applyFont="1" applyFill="1" applyBorder="1" applyAlignment="1">
      <alignment horizontal="right"/>
    </xf>
    <xf numFmtId="0" fontId="5" fillId="33" borderId="78" xfId="0" applyNumberFormat="1" applyFont="1" applyFill="1" applyBorder="1" applyAlignment="1">
      <alignment horizontal="right"/>
    </xf>
    <xf numFmtId="0" fontId="7" fillId="33" borderId="79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right"/>
    </xf>
    <xf numFmtId="0" fontId="5" fillId="33" borderId="81" xfId="0" applyNumberFormat="1" applyFont="1" applyFill="1" applyBorder="1" applyAlignment="1">
      <alignment horizontal="right"/>
    </xf>
    <xf numFmtId="0" fontId="5" fillId="33" borderId="82" xfId="0" applyNumberFormat="1" applyFont="1" applyFill="1" applyBorder="1" applyAlignment="1">
      <alignment horizontal="right"/>
    </xf>
    <xf numFmtId="0" fontId="4" fillId="33" borderId="83" xfId="0" applyNumberFormat="1" applyFont="1" applyFill="1" applyBorder="1" applyAlignment="1">
      <alignment horizontal="left" wrapText="1"/>
    </xf>
    <xf numFmtId="0" fontId="4" fillId="33" borderId="84" xfId="0" applyNumberFormat="1" applyFont="1" applyFill="1" applyBorder="1" applyAlignment="1">
      <alignment horizontal="center"/>
    </xf>
    <xf numFmtId="175" fontId="5" fillId="33" borderId="56" xfId="0" applyNumberFormat="1" applyFont="1" applyFill="1" applyBorder="1" applyAlignment="1">
      <alignment horizontal="right"/>
    </xf>
    <xf numFmtId="175" fontId="5" fillId="33" borderId="46" xfId="0" applyNumberFormat="1" applyFont="1" applyFill="1" applyBorder="1" applyAlignment="1">
      <alignment horizontal="right"/>
    </xf>
    <xf numFmtId="175" fontId="5" fillId="33" borderId="47" xfId="0" applyNumberFormat="1" applyFont="1" applyFill="1" applyBorder="1" applyAlignment="1">
      <alignment horizontal="right"/>
    </xf>
    <xf numFmtId="49" fontId="5" fillId="33" borderId="45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174" fontId="5" fillId="33" borderId="42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4" fontId="5" fillId="33" borderId="43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74" fontId="7" fillId="33" borderId="40" xfId="0" applyNumberFormat="1" applyFont="1" applyFill="1" applyBorder="1" applyAlignment="1">
      <alignment horizontal="right"/>
    </xf>
    <xf numFmtId="174" fontId="4" fillId="33" borderId="24" xfId="0" applyNumberFormat="1" applyFont="1" applyFill="1" applyBorder="1" applyAlignment="1">
      <alignment horizontal="right"/>
    </xf>
    <xf numFmtId="49" fontId="4" fillId="33" borderId="32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4" fontId="4" fillId="33" borderId="40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4" fontId="5" fillId="33" borderId="46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4" fontId="5" fillId="33" borderId="47" xfId="0" applyNumberFormat="1" applyFont="1" applyFill="1" applyBorder="1" applyAlignment="1">
      <alignment horizontal="right"/>
    </xf>
    <xf numFmtId="175" fontId="4" fillId="33" borderId="40" xfId="0" applyNumberFormat="1" applyFont="1" applyFill="1" applyBorder="1" applyAlignment="1">
      <alignment horizontal="right"/>
    </xf>
    <xf numFmtId="175" fontId="7" fillId="33" borderId="40" xfId="0" applyNumberFormat="1" applyFont="1" applyFill="1" applyBorder="1" applyAlignment="1">
      <alignment horizontal="right"/>
    </xf>
    <xf numFmtId="175" fontId="4" fillId="33" borderId="85" xfId="0" applyNumberFormat="1" applyFont="1" applyFill="1" applyBorder="1" applyAlignment="1">
      <alignment horizontal="right"/>
    </xf>
    <xf numFmtId="0" fontId="5" fillId="33" borderId="86" xfId="0" applyNumberFormat="1" applyFont="1" applyFill="1" applyBorder="1" applyAlignment="1">
      <alignment horizontal="left" wrapText="1"/>
    </xf>
    <xf numFmtId="175" fontId="7" fillId="33" borderId="61" xfId="0" applyNumberFormat="1" applyFont="1" applyFill="1" applyBorder="1" applyAlignment="1">
      <alignment horizontal="right"/>
    </xf>
    <xf numFmtId="175" fontId="5" fillId="33" borderId="62" xfId="0" applyNumberFormat="1" applyFont="1" applyFill="1" applyBorder="1" applyAlignment="1">
      <alignment horizontal="right"/>
    </xf>
    <xf numFmtId="175" fontId="5" fillId="33" borderId="63" xfId="0" applyNumberFormat="1" applyFont="1" applyFill="1" applyBorder="1" applyAlignment="1">
      <alignment horizontal="right"/>
    </xf>
    <xf numFmtId="175" fontId="4" fillId="33" borderId="56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175" fontId="5" fillId="33" borderId="43" xfId="0" applyNumberFormat="1" applyFont="1" applyFill="1" applyBorder="1" applyAlignment="1">
      <alignment horizontal="right"/>
    </xf>
    <xf numFmtId="175" fontId="8" fillId="33" borderId="87" xfId="0" applyNumberFormat="1" applyFont="1" applyFill="1" applyBorder="1" applyAlignment="1">
      <alignment horizontal="right"/>
    </xf>
    <xf numFmtId="175" fontId="4" fillId="33" borderId="33" xfId="0" applyNumberFormat="1" applyFont="1" applyFill="1" applyBorder="1" applyAlignment="1">
      <alignment horizontal="right"/>
    </xf>
    <xf numFmtId="175" fontId="5" fillId="33" borderId="38" xfId="0" applyNumberFormat="1" applyFont="1" applyFill="1" applyBorder="1" applyAlignment="1">
      <alignment horizontal="right"/>
    </xf>
    <xf numFmtId="175" fontId="4" fillId="33" borderId="24" xfId="0" applyNumberFormat="1" applyFont="1" applyFill="1" applyBorder="1" applyAlignment="1">
      <alignment horizontal="right"/>
    </xf>
    <xf numFmtId="175" fontId="8" fillId="33" borderId="26" xfId="0" applyNumberFormat="1" applyFont="1" applyFill="1" applyBorder="1" applyAlignment="1">
      <alignment horizontal="right"/>
    </xf>
    <xf numFmtId="175" fontId="7" fillId="33" borderId="27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4" fillId="33" borderId="88" xfId="0" applyNumberFormat="1" applyFont="1" applyFill="1" applyBorder="1" applyAlignment="1">
      <alignment horizontal="right"/>
    </xf>
    <xf numFmtId="175" fontId="5" fillId="33" borderId="89" xfId="0" applyNumberFormat="1" applyFont="1" applyFill="1" applyBorder="1" applyAlignment="1">
      <alignment horizontal="right"/>
    </xf>
    <xf numFmtId="175" fontId="8" fillId="33" borderId="90" xfId="0" applyNumberFormat="1" applyFont="1" applyFill="1" applyBorder="1" applyAlignment="1">
      <alignment horizontal="right"/>
    </xf>
    <xf numFmtId="175" fontId="7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7" fillId="33" borderId="38" xfId="0" applyNumberFormat="1" applyFont="1" applyFill="1" applyBorder="1" applyAlignment="1">
      <alignment horizontal="right"/>
    </xf>
    <xf numFmtId="175" fontId="7" fillId="33" borderId="91" xfId="0" applyNumberFormat="1" applyFont="1" applyFill="1" applyBorder="1" applyAlignment="1">
      <alignment horizontal="right"/>
    </xf>
    <xf numFmtId="175" fontId="5" fillId="33" borderId="92" xfId="0" applyNumberFormat="1" applyFont="1" applyFill="1" applyBorder="1" applyAlignment="1">
      <alignment horizontal="right"/>
    </xf>
    <xf numFmtId="175" fontId="5" fillId="33" borderId="93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left" wrapText="1"/>
    </xf>
    <xf numFmtId="49" fontId="8" fillId="33" borderId="54" xfId="0" applyNumberFormat="1" applyFont="1" applyFill="1" applyBorder="1" applyAlignment="1">
      <alignment horizontal="left" wrapText="1"/>
    </xf>
    <xf numFmtId="49" fontId="7" fillId="33" borderId="5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3"/>
  <sheetViews>
    <sheetView showGridLines="0" tabSelected="1" view="pageBreakPreview" zoomScale="80" zoomScaleSheetLayoutView="80" zoomScalePageLayoutView="0" workbookViewId="0" topLeftCell="A1">
      <selection activeCell="A12" sqref="A12:E12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21.125" style="7" customWidth="1"/>
    <col min="6" max="6" width="9.125" style="7" customWidth="1"/>
    <col min="7" max="16384" width="8.875" style="7" customWidth="1"/>
  </cols>
  <sheetData>
    <row r="1" spans="1:5" ht="15.75" customHeight="1">
      <c r="A1" s="185" t="s">
        <v>24</v>
      </c>
      <c r="B1" s="185"/>
      <c r="C1" s="185"/>
      <c r="D1" s="185"/>
      <c r="E1" s="185"/>
    </row>
    <row r="2" spans="1:5" ht="15.75">
      <c r="A2" s="186" t="s">
        <v>41</v>
      </c>
      <c r="B2" s="186"/>
      <c r="C2" s="186"/>
      <c r="D2" s="186"/>
      <c r="E2" s="186"/>
    </row>
    <row r="3" spans="1:5" ht="15.75">
      <c r="A3" s="184"/>
      <c r="B3" s="186" t="s">
        <v>42</v>
      </c>
      <c r="C3" s="186"/>
      <c r="D3" s="186"/>
      <c r="E3" s="186"/>
    </row>
    <row r="4" spans="1:5" ht="15.75">
      <c r="A4" s="186" t="s">
        <v>43</v>
      </c>
      <c r="B4" s="186"/>
      <c r="C4" s="186"/>
      <c r="D4" s="186"/>
      <c r="E4" s="186"/>
    </row>
    <row r="5" spans="1:5" ht="15.75">
      <c r="A5" s="186" t="s">
        <v>45</v>
      </c>
      <c r="B5" s="186"/>
      <c r="C5" s="186"/>
      <c r="D5" s="186"/>
      <c r="E5" s="186"/>
    </row>
    <row r="6" spans="1:5" ht="15.75">
      <c r="A6" s="184"/>
      <c r="B6" s="186" t="s">
        <v>44</v>
      </c>
      <c r="C6" s="186"/>
      <c r="D6" s="186"/>
      <c r="E6" s="186"/>
    </row>
    <row r="7" spans="1:5" ht="15.75">
      <c r="A7" s="185" t="s">
        <v>220</v>
      </c>
      <c r="B7" s="185"/>
      <c r="C7" s="185"/>
      <c r="D7" s="185"/>
      <c r="E7" s="185"/>
    </row>
    <row r="8" spans="1:5" ht="15.75">
      <c r="A8" s="187" t="s">
        <v>129</v>
      </c>
      <c r="B8" s="187"/>
      <c r="C8" s="187"/>
      <c r="D8" s="187"/>
      <c r="E8" s="187"/>
    </row>
    <row r="9" spans="1:5" ht="15.75">
      <c r="A9" s="187" t="s">
        <v>221</v>
      </c>
      <c r="B9" s="187"/>
      <c r="C9" s="187"/>
      <c r="D9" s="187"/>
      <c r="E9" s="187"/>
    </row>
    <row r="10" spans="1:5" ht="15.75">
      <c r="A10" s="187" t="s">
        <v>262</v>
      </c>
      <c r="B10" s="187"/>
      <c r="C10" s="187"/>
      <c r="D10" s="187"/>
      <c r="E10" s="187"/>
    </row>
    <row r="11" spans="1:5" ht="15.75">
      <c r="A11" s="183"/>
      <c r="B11" s="183"/>
      <c r="C11" s="183"/>
      <c r="D11" s="183"/>
      <c r="E11" s="183"/>
    </row>
    <row r="12" spans="1:5" ht="81" customHeight="1">
      <c r="A12" s="188" t="s">
        <v>214</v>
      </c>
      <c r="B12" s="189"/>
      <c r="C12" s="189"/>
      <c r="D12" s="189"/>
      <c r="E12" s="189"/>
    </row>
    <row r="13" ht="13.5" customHeight="1" thickBot="1"/>
    <row r="14" spans="1:5" ht="43.5" customHeight="1" thickBot="1" thickTop="1">
      <c r="A14" s="8" t="s">
        <v>14</v>
      </c>
      <c r="B14" s="9" t="s">
        <v>19</v>
      </c>
      <c r="C14" s="9" t="s">
        <v>20</v>
      </c>
      <c r="D14" s="9" t="s">
        <v>18</v>
      </c>
      <c r="E14" s="10" t="s">
        <v>21</v>
      </c>
    </row>
    <row r="15" spans="1:5" ht="17.25" customHeight="1" thickTop="1">
      <c r="A15" s="11">
        <v>1</v>
      </c>
      <c r="B15" s="11">
        <v>2</v>
      </c>
      <c r="C15" s="11">
        <v>3</v>
      </c>
      <c r="D15" s="11">
        <v>4</v>
      </c>
      <c r="E15" s="12">
        <v>5</v>
      </c>
    </row>
    <row r="16" spans="1:5" ht="50.25" customHeight="1">
      <c r="A16" s="14" t="s">
        <v>143</v>
      </c>
      <c r="B16" s="15" t="s">
        <v>139</v>
      </c>
      <c r="C16" s="16"/>
      <c r="D16" s="16"/>
      <c r="E16" s="161">
        <f>E17</f>
        <v>0</v>
      </c>
    </row>
    <row r="17" spans="1:5" ht="66" customHeight="1">
      <c r="A17" s="18" t="s">
        <v>144</v>
      </c>
      <c r="B17" s="19" t="s">
        <v>140</v>
      </c>
      <c r="C17" s="19"/>
      <c r="D17" s="19"/>
      <c r="E17" s="162">
        <f>E18</f>
        <v>0</v>
      </c>
    </row>
    <row r="18" spans="1:5" ht="67.5" customHeight="1">
      <c r="A18" s="13" t="s">
        <v>145</v>
      </c>
      <c r="B18" s="4" t="s">
        <v>141</v>
      </c>
      <c r="C18" s="4"/>
      <c r="D18" s="4"/>
      <c r="E18" s="163">
        <f>E19</f>
        <v>0</v>
      </c>
    </row>
    <row r="19" spans="1:5" ht="30.75" customHeight="1">
      <c r="A19" s="22" t="s">
        <v>207</v>
      </c>
      <c r="B19" s="23" t="s">
        <v>141</v>
      </c>
      <c r="C19" s="23" t="s">
        <v>196</v>
      </c>
      <c r="D19" s="23"/>
      <c r="E19" s="164">
        <f>E20</f>
        <v>0</v>
      </c>
    </row>
    <row r="20" spans="1:5" ht="30.75" customHeight="1">
      <c r="A20" s="25" t="s">
        <v>146</v>
      </c>
      <c r="B20" s="26" t="s">
        <v>141</v>
      </c>
      <c r="C20" s="26" t="s">
        <v>196</v>
      </c>
      <c r="D20" s="26" t="s">
        <v>142</v>
      </c>
      <c r="E20" s="165">
        <v>0</v>
      </c>
    </row>
    <row r="21" spans="1:5" ht="67.5" customHeight="1">
      <c r="A21" s="14" t="s">
        <v>238</v>
      </c>
      <c r="B21" s="15" t="s">
        <v>233</v>
      </c>
      <c r="C21" s="16"/>
      <c r="D21" s="16"/>
      <c r="E21" s="17">
        <f>E22</f>
        <v>1099.4</v>
      </c>
    </row>
    <row r="22" spans="1:5" ht="30.75" customHeight="1">
      <c r="A22" s="18" t="s">
        <v>237</v>
      </c>
      <c r="B22" s="19" t="s">
        <v>234</v>
      </c>
      <c r="C22" s="19"/>
      <c r="D22" s="19"/>
      <c r="E22" s="20">
        <f>E23+E26</f>
        <v>1099.4</v>
      </c>
    </row>
    <row r="23" spans="1:5" ht="30.75" customHeight="1">
      <c r="A23" s="13" t="s">
        <v>236</v>
      </c>
      <c r="B23" s="4" t="s">
        <v>235</v>
      </c>
      <c r="C23" s="4"/>
      <c r="D23" s="4"/>
      <c r="E23" s="21">
        <f>E24</f>
        <v>0</v>
      </c>
    </row>
    <row r="24" spans="1:5" ht="30.75" customHeight="1">
      <c r="A24" s="22" t="s">
        <v>206</v>
      </c>
      <c r="B24" s="23" t="s">
        <v>235</v>
      </c>
      <c r="C24" s="23">
        <v>300</v>
      </c>
      <c r="D24" s="23"/>
      <c r="E24" s="24">
        <f>E25</f>
        <v>0</v>
      </c>
    </row>
    <row r="25" spans="1:5" ht="30.75" customHeight="1">
      <c r="A25" s="25" t="s">
        <v>232</v>
      </c>
      <c r="B25" s="26" t="s">
        <v>235</v>
      </c>
      <c r="C25" s="26">
        <v>300</v>
      </c>
      <c r="D25" s="26">
        <v>1003</v>
      </c>
      <c r="E25" s="27">
        <v>0</v>
      </c>
    </row>
    <row r="26" spans="1:5" ht="30.75" customHeight="1">
      <c r="A26" s="13" t="s">
        <v>236</v>
      </c>
      <c r="B26" s="4" t="s">
        <v>235</v>
      </c>
      <c r="C26" s="4"/>
      <c r="D26" s="4"/>
      <c r="E26" s="21">
        <f>E27</f>
        <v>1099.4</v>
      </c>
    </row>
    <row r="27" spans="1:5" ht="30.75" customHeight="1">
      <c r="A27" s="22" t="s">
        <v>206</v>
      </c>
      <c r="B27" s="23" t="s">
        <v>235</v>
      </c>
      <c r="C27" s="23">
        <v>300</v>
      </c>
      <c r="D27" s="23"/>
      <c r="E27" s="24">
        <f>E28</f>
        <v>1099.4</v>
      </c>
    </row>
    <row r="28" spans="1:5" ht="30.75" customHeight="1">
      <c r="A28" s="25" t="s">
        <v>258</v>
      </c>
      <c r="B28" s="26" t="s">
        <v>235</v>
      </c>
      <c r="C28" s="26">
        <v>300</v>
      </c>
      <c r="D28" s="26">
        <v>1004</v>
      </c>
      <c r="E28" s="27">
        <f>1112.5-11.5-1.6</f>
        <v>1099.4</v>
      </c>
    </row>
    <row r="29" spans="1:5" ht="64.5" customHeight="1">
      <c r="A29" s="28" t="s">
        <v>37</v>
      </c>
      <c r="B29" s="16" t="s">
        <v>90</v>
      </c>
      <c r="C29" s="16" t="s">
        <v>15</v>
      </c>
      <c r="D29" s="16"/>
      <c r="E29" s="29">
        <f>E30</f>
        <v>9051</v>
      </c>
    </row>
    <row r="30" spans="1:5" ht="37.5" customHeight="1">
      <c r="A30" s="30" t="s">
        <v>93</v>
      </c>
      <c r="B30" s="31" t="s">
        <v>91</v>
      </c>
      <c r="C30" s="32"/>
      <c r="D30" s="33"/>
      <c r="E30" s="34">
        <f>E31+E38+E41</f>
        <v>9051</v>
      </c>
    </row>
    <row r="31" spans="1:5" ht="32.25" customHeight="1">
      <c r="A31" s="35" t="s">
        <v>92</v>
      </c>
      <c r="B31" s="4" t="s">
        <v>94</v>
      </c>
      <c r="C31" s="4"/>
      <c r="D31" s="4"/>
      <c r="E31" s="36">
        <f>E32+E34+E36</f>
        <v>4879</v>
      </c>
    </row>
    <row r="32" spans="1:5" ht="60">
      <c r="A32" s="37" t="s">
        <v>203</v>
      </c>
      <c r="B32" s="23" t="s">
        <v>94</v>
      </c>
      <c r="C32" s="23" t="s">
        <v>197</v>
      </c>
      <c r="D32" s="23"/>
      <c r="E32" s="38">
        <f>E33</f>
        <v>2640.7</v>
      </c>
    </row>
    <row r="33" spans="1:5" ht="26.25" customHeight="1">
      <c r="A33" s="25" t="s">
        <v>16</v>
      </c>
      <c r="B33" s="26" t="s">
        <v>94</v>
      </c>
      <c r="C33" s="26" t="s">
        <v>197</v>
      </c>
      <c r="D33" s="26" t="s">
        <v>8</v>
      </c>
      <c r="E33" s="39">
        <f>2640.7+20-20</f>
        <v>2640.7</v>
      </c>
    </row>
    <row r="34" spans="1:5" ht="30">
      <c r="A34" s="22" t="s">
        <v>207</v>
      </c>
      <c r="B34" s="40" t="s">
        <v>94</v>
      </c>
      <c r="C34" s="40" t="s">
        <v>196</v>
      </c>
      <c r="D34" s="40"/>
      <c r="E34" s="160">
        <f>E35</f>
        <v>2135.8</v>
      </c>
    </row>
    <row r="35" spans="1:5" ht="22.5" customHeight="1">
      <c r="A35" s="25" t="s">
        <v>16</v>
      </c>
      <c r="B35" s="26" t="s">
        <v>94</v>
      </c>
      <c r="C35" s="26" t="s">
        <v>196</v>
      </c>
      <c r="D35" s="26" t="s">
        <v>8</v>
      </c>
      <c r="E35" s="157">
        <v>2135.8</v>
      </c>
    </row>
    <row r="36" spans="1:5" ht="22.5" customHeight="1">
      <c r="A36" s="22" t="s">
        <v>204</v>
      </c>
      <c r="B36" s="40" t="s">
        <v>94</v>
      </c>
      <c r="C36" s="40" t="s">
        <v>198</v>
      </c>
      <c r="D36" s="40"/>
      <c r="E36" s="41">
        <f>E37</f>
        <v>102.5</v>
      </c>
    </row>
    <row r="37" spans="1:5" ht="22.5" customHeight="1">
      <c r="A37" s="25" t="s">
        <v>16</v>
      </c>
      <c r="B37" s="26" t="s">
        <v>94</v>
      </c>
      <c r="C37" s="26" t="s">
        <v>198</v>
      </c>
      <c r="D37" s="26" t="s">
        <v>8</v>
      </c>
      <c r="E37" s="39">
        <v>102.5</v>
      </c>
    </row>
    <row r="38" spans="1:5" ht="34.5" customHeight="1">
      <c r="A38" s="35" t="s">
        <v>160</v>
      </c>
      <c r="B38" s="4" t="s">
        <v>128</v>
      </c>
      <c r="C38" s="4"/>
      <c r="D38" s="4"/>
      <c r="E38" s="36">
        <f>E39</f>
        <v>1919.4</v>
      </c>
    </row>
    <row r="39" spans="1:5" ht="59.25" customHeight="1">
      <c r="A39" s="37" t="s">
        <v>203</v>
      </c>
      <c r="B39" s="23" t="s">
        <v>128</v>
      </c>
      <c r="C39" s="23" t="s">
        <v>197</v>
      </c>
      <c r="D39" s="23"/>
      <c r="E39" s="38">
        <f>E40</f>
        <v>1919.4</v>
      </c>
    </row>
    <row r="40" spans="1:5" ht="22.5" customHeight="1">
      <c r="A40" s="25" t="s">
        <v>16</v>
      </c>
      <c r="B40" s="26" t="s">
        <v>128</v>
      </c>
      <c r="C40" s="26" t="s">
        <v>197</v>
      </c>
      <c r="D40" s="26" t="s">
        <v>8</v>
      </c>
      <c r="E40" s="39">
        <f>2000.6-40.6-40.6</f>
        <v>1919.4</v>
      </c>
    </row>
    <row r="41" spans="1:5" ht="45.75" customHeight="1">
      <c r="A41" s="35" t="s">
        <v>213</v>
      </c>
      <c r="B41" s="4" t="s">
        <v>212</v>
      </c>
      <c r="C41" s="4"/>
      <c r="D41" s="4"/>
      <c r="E41" s="36">
        <f>E42</f>
        <v>2252.6</v>
      </c>
    </row>
    <row r="42" spans="1:5" ht="39.75" customHeight="1">
      <c r="A42" s="22" t="s">
        <v>207</v>
      </c>
      <c r="B42" s="23" t="s">
        <v>212</v>
      </c>
      <c r="C42" s="23" t="s">
        <v>196</v>
      </c>
      <c r="D42" s="23"/>
      <c r="E42" s="38">
        <f>E43</f>
        <v>2252.6</v>
      </c>
    </row>
    <row r="43" spans="1:5" ht="22.5" customHeight="1">
      <c r="A43" s="25" t="s">
        <v>16</v>
      </c>
      <c r="B43" s="26" t="s">
        <v>212</v>
      </c>
      <c r="C43" s="26" t="s">
        <v>196</v>
      </c>
      <c r="D43" s="26" t="s">
        <v>8</v>
      </c>
      <c r="E43" s="39">
        <v>2252.6</v>
      </c>
    </row>
    <row r="44" spans="1:5" ht="78.75" customHeight="1">
      <c r="A44" s="28" t="s">
        <v>151</v>
      </c>
      <c r="B44" s="16" t="s">
        <v>152</v>
      </c>
      <c r="C44" s="42" t="s">
        <v>15</v>
      </c>
      <c r="D44" s="16"/>
      <c r="E44" s="148">
        <f>E45</f>
        <v>3</v>
      </c>
    </row>
    <row r="45" spans="1:5" ht="36.75" customHeight="1">
      <c r="A45" s="44" t="s">
        <v>153</v>
      </c>
      <c r="B45" s="19" t="s">
        <v>154</v>
      </c>
      <c r="C45" s="42"/>
      <c r="D45" s="15"/>
      <c r="E45" s="148">
        <f>E46</f>
        <v>3</v>
      </c>
    </row>
    <row r="46" spans="1:5" ht="22.5" customHeight="1">
      <c r="A46" s="1" t="s">
        <v>155</v>
      </c>
      <c r="B46" s="4" t="s">
        <v>156</v>
      </c>
      <c r="C46" s="4"/>
      <c r="D46" s="4"/>
      <c r="E46" s="149">
        <f>E48</f>
        <v>3</v>
      </c>
    </row>
    <row r="47" spans="1:5" ht="53.25" customHeight="1">
      <c r="A47" s="45" t="s">
        <v>204</v>
      </c>
      <c r="B47" s="46" t="s">
        <v>156</v>
      </c>
      <c r="C47" s="23" t="s">
        <v>198</v>
      </c>
      <c r="D47" s="2"/>
      <c r="E47" s="123">
        <f>E48</f>
        <v>3</v>
      </c>
    </row>
    <row r="48" spans="1:5" ht="22.5" customHeight="1">
      <c r="A48" s="25" t="s">
        <v>157</v>
      </c>
      <c r="B48" s="48" t="s">
        <v>156</v>
      </c>
      <c r="C48" s="26" t="s">
        <v>198</v>
      </c>
      <c r="D48" s="3" t="s">
        <v>158</v>
      </c>
      <c r="E48" s="124">
        <v>3</v>
      </c>
    </row>
    <row r="49" spans="1:5" ht="66.75" customHeight="1">
      <c r="A49" s="135" t="s">
        <v>226</v>
      </c>
      <c r="B49" s="136" t="s">
        <v>227</v>
      </c>
      <c r="C49" s="137" t="s">
        <v>15</v>
      </c>
      <c r="D49" s="136"/>
      <c r="E49" s="138">
        <f>E50</f>
        <v>1568.8</v>
      </c>
    </row>
    <row r="50" spans="1:5" ht="48.75" customHeight="1">
      <c r="A50" s="139" t="s">
        <v>228</v>
      </c>
      <c r="B50" s="140" t="s">
        <v>229</v>
      </c>
      <c r="C50" s="137"/>
      <c r="D50" s="141"/>
      <c r="E50" s="138">
        <f>E57+E51+E54</f>
        <v>1568.8</v>
      </c>
    </row>
    <row r="51" spans="1:5" ht="48.75" customHeight="1">
      <c r="A51" s="131" t="s">
        <v>230</v>
      </c>
      <c r="B51" s="132" t="s">
        <v>252</v>
      </c>
      <c r="C51" s="132"/>
      <c r="D51" s="132"/>
      <c r="E51" s="133">
        <f>E52</f>
        <v>982.8</v>
      </c>
    </row>
    <row r="52" spans="1:5" ht="48.75" customHeight="1">
      <c r="A52" s="125" t="s">
        <v>217</v>
      </c>
      <c r="B52" s="142" t="s">
        <v>252</v>
      </c>
      <c r="C52" s="143" t="s">
        <v>216</v>
      </c>
      <c r="D52" s="126"/>
      <c r="E52" s="144">
        <f>E53</f>
        <v>982.8</v>
      </c>
    </row>
    <row r="53" spans="1:5" ht="48.75" customHeight="1">
      <c r="A53" s="128" t="s">
        <v>4</v>
      </c>
      <c r="B53" s="145" t="s">
        <v>252</v>
      </c>
      <c r="C53" s="146" t="s">
        <v>216</v>
      </c>
      <c r="D53" s="129" t="s">
        <v>5</v>
      </c>
      <c r="E53" s="147">
        <v>982.8</v>
      </c>
    </row>
    <row r="54" spans="1:5" ht="48.75" customHeight="1">
      <c r="A54" s="131" t="s">
        <v>230</v>
      </c>
      <c r="B54" s="132" t="s">
        <v>253</v>
      </c>
      <c r="C54" s="132"/>
      <c r="D54" s="132"/>
      <c r="E54" s="133">
        <f>E55</f>
        <v>410.7</v>
      </c>
    </row>
    <row r="55" spans="1:5" ht="48.75" customHeight="1">
      <c r="A55" s="125" t="s">
        <v>217</v>
      </c>
      <c r="B55" s="142" t="s">
        <v>253</v>
      </c>
      <c r="C55" s="143" t="s">
        <v>216</v>
      </c>
      <c r="D55" s="126"/>
      <c r="E55" s="144">
        <f>E56</f>
        <v>410.7</v>
      </c>
    </row>
    <row r="56" spans="1:5" ht="48.75" customHeight="1">
      <c r="A56" s="128" t="s">
        <v>4</v>
      </c>
      <c r="B56" s="145" t="s">
        <v>253</v>
      </c>
      <c r="C56" s="146" t="s">
        <v>216</v>
      </c>
      <c r="D56" s="129" t="s">
        <v>5</v>
      </c>
      <c r="E56" s="147">
        <v>410.7</v>
      </c>
    </row>
    <row r="57" spans="1:5" ht="39.75" customHeight="1">
      <c r="A57" s="131" t="s">
        <v>230</v>
      </c>
      <c r="B57" s="132" t="s">
        <v>231</v>
      </c>
      <c r="C57" s="132"/>
      <c r="D57" s="132"/>
      <c r="E57" s="133">
        <f>E58</f>
        <v>175.29999999999998</v>
      </c>
    </row>
    <row r="58" spans="1:5" ht="42" customHeight="1">
      <c r="A58" s="125" t="s">
        <v>217</v>
      </c>
      <c r="B58" s="142" t="s">
        <v>231</v>
      </c>
      <c r="C58" s="143" t="s">
        <v>216</v>
      </c>
      <c r="D58" s="126"/>
      <c r="E58" s="144">
        <f>E59</f>
        <v>175.29999999999998</v>
      </c>
    </row>
    <row r="59" spans="1:5" ht="22.5" customHeight="1">
      <c r="A59" s="128" t="s">
        <v>4</v>
      </c>
      <c r="B59" s="145" t="s">
        <v>231</v>
      </c>
      <c r="C59" s="146" t="s">
        <v>216</v>
      </c>
      <c r="D59" s="129" t="s">
        <v>5</v>
      </c>
      <c r="E59" s="147">
        <f>130+260.4-215.1</f>
        <v>175.29999999999998</v>
      </c>
    </row>
    <row r="60" spans="1:5" ht="66.75" customHeight="1">
      <c r="A60" s="28" t="s">
        <v>101</v>
      </c>
      <c r="B60" s="16" t="s">
        <v>102</v>
      </c>
      <c r="C60" s="42"/>
      <c r="D60" s="16"/>
      <c r="E60" s="43">
        <f>E61</f>
        <v>1150.4</v>
      </c>
    </row>
    <row r="61" spans="1:5" ht="23.25" customHeight="1">
      <c r="A61" s="44" t="s">
        <v>103</v>
      </c>
      <c r="B61" s="19" t="s">
        <v>104</v>
      </c>
      <c r="C61" s="42"/>
      <c r="D61" s="15"/>
      <c r="E61" s="43">
        <f>E62</f>
        <v>1150.4</v>
      </c>
    </row>
    <row r="62" spans="1:5" ht="69" customHeight="1">
      <c r="A62" s="1" t="s">
        <v>137</v>
      </c>
      <c r="B62" s="4" t="s">
        <v>135</v>
      </c>
      <c r="C62" s="4"/>
      <c r="D62" s="4"/>
      <c r="E62" s="50">
        <f>E63</f>
        <v>1150.4</v>
      </c>
    </row>
    <row r="63" spans="1:5" ht="28.5" customHeight="1">
      <c r="A63" s="22" t="s">
        <v>207</v>
      </c>
      <c r="B63" s="46" t="s">
        <v>136</v>
      </c>
      <c r="C63" s="23" t="s">
        <v>196</v>
      </c>
      <c r="D63" s="2"/>
      <c r="E63" s="47">
        <f>E64</f>
        <v>1150.4</v>
      </c>
    </row>
    <row r="64" spans="1:5" ht="21.75" customHeight="1">
      <c r="A64" s="25" t="s">
        <v>31</v>
      </c>
      <c r="B64" s="48" t="s">
        <v>136</v>
      </c>
      <c r="C64" s="26" t="s">
        <v>196</v>
      </c>
      <c r="D64" s="3" t="s">
        <v>32</v>
      </c>
      <c r="E64" s="49">
        <v>1150.4</v>
      </c>
    </row>
    <row r="65" spans="1:5" ht="67.5" customHeight="1">
      <c r="A65" s="51" t="s">
        <v>164</v>
      </c>
      <c r="B65" s="52" t="s">
        <v>167</v>
      </c>
      <c r="C65" s="42"/>
      <c r="D65" s="16"/>
      <c r="E65" s="43">
        <f>E70+E66</f>
        <v>100</v>
      </c>
    </row>
    <row r="66" spans="1:5" ht="48.75" customHeight="1">
      <c r="A66" s="51" t="s">
        <v>192</v>
      </c>
      <c r="B66" s="52" t="s">
        <v>194</v>
      </c>
      <c r="C66" s="15"/>
      <c r="D66" s="16"/>
      <c r="E66" s="166">
        <f>E67</f>
        <v>100</v>
      </c>
    </row>
    <row r="67" spans="1:5" ht="34.5" customHeight="1">
      <c r="A67" s="53" t="s">
        <v>193</v>
      </c>
      <c r="B67" s="54" t="s">
        <v>195</v>
      </c>
      <c r="C67" s="42"/>
      <c r="D67" s="42"/>
      <c r="E67" s="148">
        <f>E68</f>
        <v>100</v>
      </c>
    </row>
    <row r="68" spans="1:5" ht="27" customHeight="1">
      <c r="A68" s="55" t="s">
        <v>208</v>
      </c>
      <c r="B68" s="46" t="s">
        <v>209</v>
      </c>
      <c r="C68" s="23" t="s">
        <v>196</v>
      </c>
      <c r="D68" s="2"/>
      <c r="E68" s="156">
        <f>E69</f>
        <v>100</v>
      </c>
    </row>
    <row r="69" spans="1:5" ht="31.5" customHeight="1">
      <c r="A69" s="56" t="s">
        <v>107</v>
      </c>
      <c r="B69" s="26" t="s">
        <v>209</v>
      </c>
      <c r="C69" s="26" t="s">
        <v>196</v>
      </c>
      <c r="D69" s="3" t="s">
        <v>3</v>
      </c>
      <c r="E69" s="157">
        <f>115-15</f>
        <v>100</v>
      </c>
    </row>
    <row r="70" spans="1:5" ht="47.25" customHeight="1">
      <c r="A70" s="51" t="s">
        <v>165</v>
      </c>
      <c r="B70" s="52" t="s">
        <v>168</v>
      </c>
      <c r="C70" s="16"/>
      <c r="D70" s="16"/>
      <c r="E70" s="29">
        <f>E71</f>
        <v>0</v>
      </c>
    </row>
    <row r="71" spans="1:5" ht="18.75" customHeight="1">
      <c r="A71" s="18" t="s">
        <v>166</v>
      </c>
      <c r="B71" s="31" t="s">
        <v>169</v>
      </c>
      <c r="C71" s="57"/>
      <c r="D71" s="58"/>
      <c r="E71" s="59">
        <f>E72</f>
        <v>0</v>
      </c>
    </row>
    <row r="72" spans="1:5" ht="31.5" customHeight="1">
      <c r="A72" s="60" t="s">
        <v>173</v>
      </c>
      <c r="B72" s="54" t="s">
        <v>172</v>
      </c>
      <c r="C72" s="61"/>
      <c r="D72" s="62"/>
      <c r="E72" s="63">
        <f>E73</f>
        <v>0</v>
      </c>
    </row>
    <row r="73" spans="1:5" ht="31.5" customHeight="1">
      <c r="A73" s="22" t="s">
        <v>207</v>
      </c>
      <c r="B73" s="23" t="s">
        <v>172</v>
      </c>
      <c r="C73" s="23" t="s">
        <v>196</v>
      </c>
      <c r="D73" s="2"/>
      <c r="E73" s="24">
        <f>E74</f>
        <v>0</v>
      </c>
    </row>
    <row r="74" spans="1:5" ht="23.25" customHeight="1">
      <c r="A74" s="64" t="s">
        <v>170</v>
      </c>
      <c r="B74" s="26" t="s">
        <v>172</v>
      </c>
      <c r="C74" s="26" t="s">
        <v>196</v>
      </c>
      <c r="D74" s="3" t="s">
        <v>171</v>
      </c>
      <c r="E74" s="27">
        <v>0</v>
      </c>
    </row>
    <row r="75" spans="1:5" ht="52.5" customHeight="1">
      <c r="A75" s="51" t="s">
        <v>180</v>
      </c>
      <c r="B75" s="52" t="s">
        <v>182</v>
      </c>
      <c r="C75" s="42"/>
      <c r="D75" s="16"/>
      <c r="E75" s="43">
        <f>E76</f>
        <v>2687.5</v>
      </c>
    </row>
    <row r="76" spans="1:5" ht="39" customHeight="1">
      <c r="A76" s="65" t="s">
        <v>181</v>
      </c>
      <c r="B76" s="52" t="s">
        <v>183</v>
      </c>
      <c r="C76" s="42"/>
      <c r="D76" s="15"/>
      <c r="E76" s="43">
        <f>E77</f>
        <v>2687.5</v>
      </c>
    </row>
    <row r="77" spans="1:5" ht="97.5" customHeight="1">
      <c r="A77" s="66" t="s">
        <v>191</v>
      </c>
      <c r="B77" s="54" t="s">
        <v>184</v>
      </c>
      <c r="C77" s="4"/>
      <c r="D77" s="4"/>
      <c r="E77" s="67">
        <f>E83+E80+E78</f>
        <v>2687.5</v>
      </c>
    </row>
    <row r="78" spans="1:5" ht="38.25" customHeight="1">
      <c r="A78" s="22" t="s">
        <v>207</v>
      </c>
      <c r="B78" s="46" t="s">
        <v>184</v>
      </c>
      <c r="C78" s="23" t="s">
        <v>196</v>
      </c>
      <c r="D78" s="2"/>
      <c r="E78" s="123">
        <f>E79</f>
        <v>500</v>
      </c>
    </row>
    <row r="79" spans="1:5" ht="35.25" customHeight="1">
      <c r="A79" s="25" t="s">
        <v>170</v>
      </c>
      <c r="B79" s="48" t="s">
        <v>184</v>
      </c>
      <c r="C79" s="26" t="s">
        <v>196</v>
      </c>
      <c r="D79" s="3" t="s">
        <v>171</v>
      </c>
      <c r="E79" s="124">
        <v>500</v>
      </c>
    </row>
    <row r="80" spans="1:5" ht="34.5" customHeight="1">
      <c r="A80" s="22" t="s">
        <v>207</v>
      </c>
      <c r="B80" s="46" t="s">
        <v>184</v>
      </c>
      <c r="C80" s="23" t="s">
        <v>196</v>
      </c>
      <c r="D80" s="2"/>
      <c r="E80" s="47">
        <f>E81</f>
        <v>1723.5</v>
      </c>
    </row>
    <row r="81" spans="1:5" ht="23.25" customHeight="1">
      <c r="A81" s="25" t="s">
        <v>31</v>
      </c>
      <c r="B81" s="48" t="s">
        <v>184</v>
      </c>
      <c r="C81" s="26" t="s">
        <v>196</v>
      </c>
      <c r="D81" s="3" t="s">
        <v>32</v>
      </c>
      <c r="E81" s="49">
        <f>1887.5-164</f>
        <v>1723.5</v>
      </c>
    </row>
    <row r="82" spans="1:5" ht="34.5" customHeight="1">
      <c r="A82" s="22" t="s">
        <v>207</v>
      </c>
      <c r="B82" s="46" t="s">
        <v>184</v>
      </c>
      <c r="C82" s="23" t="s">
        <v>196</v>
      </c>
      <c r="D82" s="2"/>
      <c r="E82" s="123">
        <f>E83</f>
        <v>464</v>
      </c>
    </row>
    <row r="83" spans="1:5" ht="23.25" customHeight="1">
      <c r="A83" s="25" t="s">
        <v>13</v>
      </c>
      <c r="B83" s="48" t="s">
        <v>184</v>
      </c>
      <c r="C83" s="26" t="s">
        <v>196</v>
      </c>
      <c r="D83" s="3" t="s">
        <v>12</v>
      </c>
      <c r="E83" s="124">
        <f>300+164</f>
        <v>464</v>
      </c>
    </row>
    <row r="84" spans="1:5" ht="42.75" customHeight="1">
      <c r="A84" s="180" t="s">
        <v>246</v>
      </c>
      <c r="B84" s="177" t="s">
        <v>243</v>
      </c>
      <c r="C84" s="137" t="s">
        <v>15</v>
      </c>
      <c r="D84" s="136"/>
      <c r="E84" s="138">
        <f>E85</f>
        <v>1621.7</v>
      </c>
    </row>
    <row r="85" spans="1:5" ht="44.25" customHeight="1">
      <c r="A85" s="181" t="s">
        <v>247</v>
      </c>
      <c r="B85" s="178" t="s">
        <v>244</v>
      </c>
      <c r="C85" s="137"/>
      <c r="D85" s="141"/>
      <c r="E85" s="138">
        <f>E86</f>
        <v>1621.7</v>
      </c>
    </row>
    <row r="86" spans="1:5" ht="38.25" customHeight="1">
      <c r="A86" s="182" t="s">
        <v>248</v>
      </c>
      <c r="B86" s="179" t="s">
        <v>245</v>
      </c>
      <c r="C86" s="132"/>
      <c r="D86" s="132"/>
      <c r="E86" s="133">
        <f>E87</f>
        <v>1621.7</v>
      </c>
    </row>
    <row r="87" spans="1:5" ht="31.5" customHeight="1">
      <c r="A87" s="125" t="s">
        <v>217</v>
      </c>
      <c r="B87" s="126" t="s">
        <v>245</v>
      </c>
      <c r="C87" s="143" t="s">
        <v>216</v>
      </c>
      <c r="D87" s="126"/>
      <c r="E87" s="144">
        <f>E88</f>
        <v>1621.7</v>
      </c>
    </row>
    <row r="88" spans="1:5" ht="23.25" customHeight="1">
      <c r="A88" s="128" t="s">
        <v>4</v>
      </c>
      <c r="B88" s="129" t="s">
        <v>245</v>
      </c>
      <c r="C88" s="146" t="s">
        <v>216</v>
      </c>
      <c r="D88" s="129" t="s">
        <v>5</v>
      </c>
      <c r="E88" s="147">
        <f>32.4+1589.3</f>
        <v>1621.7</v>
      </c>
    </row>
    <row r="89" spans="1:5" ht="52.5" customHeight="1">
      <c r="A89" s="68" t="s">
        <v>40</v>
      </c>
      <c r="B89" s="16" t="s">
        <v>84</v>
      </c>
      <c r="C89" s="42" t="s">
        <v>15</v>
      </c>
      <c r="D89" s="16"/>
      <c r="E89" s="43">
        <f>E90+E104</f>
        <v>4565.4</v>
      </c>
    </row>
    <row r="90" spans="1:5" ht="54.75" customHeight="1">
      <c r="A90" s="69" t="s">
        <v>85</v>
      </c>
      <c r="B90" s="52" t="s">
        <v>86</v>
      </c>
      <c r="C90" s="16" t="s">
        <v>15</v>
      </c>
      <c r="D90" s="16"/>
      <c r="E90" s="29">
        <f>E91</f>
        <v>4565.4</v>
      </c>
    </row>
    <row r="91" spans="1:5" ht="36" customHeight="1">
      <c r="A91" s="30" t="s">
        <v>89</v>
      </c>
      <c r="B91" s="32" t="s">
        <v>88</v>
      </c>
      <c r="C91" s="70"/>
      <c r="D91" s="70"/>
      <c r="E91" s="155">
        <f>E101+E98+E92+E95</f>
        <v>4565.4</v>
      </c>
    </row>
    <row r="92" spans="1:5" ht="36" customHeight="1">
      <c r="A92" s="71" t="s">
        <v>175</v>
      </c>
      <c r="B92" s="72" t="s">
        <v>174</v>
      </c>
      <c r="C92" s="40"/>
      <c r="D92" s="40"/>
      <c r="E92" s="122">
        <f>E93</f>
        <v>295.6</v>
      </c>
    </row>
    <row r="93" spans="1:5" ht="36" customHeight="1">
      <c r="A93" s="22" t="s">
        <v>207</v>
      </c>
      <c r="B93" s="46" t="s">
        <v>174</v>
      </c>
      <c r="C93" s="23" t="s">
        <v>196</v>
      </c>
      <c r="D93" s="2"/>
      <c r="E93" s="123">
        <f>E94</f>
        <v>295.6</v>
      </c>
    </row>
    <row r="94" spans="1:5" ht="36" customHeight="1">
      <c r="A94" s="25" t="s">
        <v>31</v>
      </c>
      <c r="B94" s="48" t="s">
        <v>174</v>
      </c>
      <c r="C94" s="26" t="s">
        <v>196</v>
      </c>
      <c r="D94" s="3" t="s">
        <v>32</v>
      </c>
      <c r="E94" s="124">
        <f>30+200-36+101.6</f>
        <v>295.6</v>
      </c>
    </row>
    <row r="95" spans="1:5" ht="36" customHeight="1">
      <c r="A95" s="71" t="s">
        <v>255</v>
      </c>
      <c r="B95" s="72" t="s">
        <v>254</v>
      </c>
      <c r="C95" s="40"/>
      <c r="D95" s="40"/>
      <c r="E95" s="122">
        <f>E96</f>
        <v>407.9</v>
      </c>
    </row>
    <row r="96" spans="1:5" ht="36" customHeight="1">
      <c r="A96" s="22" t="s">
        <v>207</v>
      </c>
      <c r="B96" s="46" t="s">
        <v>254</v>
      </c>
      <c r="C96" s="23" t="s">
        <v>196</v>
      </c>
      <c r="D96" s="2"/>
      <c r="E96" s="123">
        <f>E97</f>
        <v>407.9</v>
      </c>
    </row>
    <row r="97" spans="1:5" ht="36" customHeight="1">
      <c r="A97" s="25" t="s">
        <v>31</v>
      </c>
      <c r="B97" s="48" t="s">
        <v>254</v>
      </c>
      <c r="C97" s="26" t="s">
        <v>196</v>
      </c>
      <c r="D97" s="3" t="s">
        <v>32</v>
      </c>
      <c r="E97" s="124">
        <f>218.5+189.4</f>
        <v>407.9</v>
      </c>
    </row>
    <row r="98" spans="1:5" ht="37.5" customHeight="1">
      <c r="A98" s="71" t="s">
        <v>133</v>
      </c>
      <c r="B98" s="72" t="s">
        <v>87</v>
      </c>
      <c r="C98" s="40"/>
      <c r="D98" s="40"/>
      <c r="E98" s="73">
        <f>E99</f>
        <v>2822.1</v>
      </c>
    </row>
    <row r="99" spans="1:5" ht="39" customHeight="1">
      <c r="A99" s="22" t="s">
        <v>207</v>
      </c>
      <c r="B99" s="46" t="s">
        <v>87</v>
      </c>
      <c r="C99" s="23" t="s">
        <v>196</v>
      </c>
      <c r="D99" s="2"/>
      <c r="E99" s="47">
        <f>E100</f>
        <v>2822.1</v>
      </c>
    </row>
    <row r="100" spans="1:5" ht="23.25" customHeight="1">
      <c r="A100" s="25" t="s">
        <v>31</v>
      </c>
      <c r="B100" s="48" t="s">
        <v>87</v>
      </c>
      <c r="C100" s="26" t="s">
        <v>196</v>
      </c>
      <c r="D100" s="3" t="s">
        <v>32</v>
      </c>
      <c r="E100" s="49">
        <f>1042.4+79+1701-0.4+0.1</f>
        <v>2822.1</v>
      </c>
    </row>
    <row r="101" spans="1:5" ht="55.5" customHeight="1">
      <c r="A101" s="71" t="s">
        <v>223</v>
      </c>
      <c r="B101" s="72" t="s">
        <v>222</v>
      </c>
      <c r="C101" s="40"/>
      <c r="D101" s="40"/>
      <c r="E101" s="122">
        <f>E102</f>
        <v>1039.8</v>
      </c>
    </row>
    <row r="102" spans="1:5" ht="35.25" customHeight="1">
      <c r="A102" s="22" t="s">
        <v>207</v>
      </c>
      <c r="B102" s="46" t="s">
        <v>222</v>
      </c>
      <c r="C102" s="23" t="s">
        <v>196</v>
      </c>
      <c r="D102" s="2"/>
      <c r="E102" s="123">
        <f>E103</f>
        <v>1039.8</v>
      </c>
    </row>
    <row r="103" spans="1:5" ht="23.25" customHeight="1">
      <c r="A103" s="25" t="s">
        <v>31</v>
      </c>
      <c r="B103" s="48" t="s">
        <v>222</v>
      </c>
      <c r="C103" s="26" t="s">
        <v>196</v>
      </c>
      <c r="D103" s="3" t="s">
        <v>32</v>
      </c>
      <c r="E103" s="124">
        <f>1220-79-101.2</f>
        <v>1039.8</v>
      </c>
    </row>
    <row r="104" spans="1:5" ht="73.5" customHeight="1">
      <c r="A104" s="69" t="s">
        <v>110</v>
      </c>
      <c r="B104" s="52" t="s">
        <v>108</v>
      </c>
      <c r="C104" s="16" t="s">
        <v>15</v>
      </c>
      <c r="D104" s="16"/>
      <c r="E104" s="159">
        <f>E105</f>
        <v>0</v>
      </c>
    </row>
    <row r="105" spans="1:5" ht="33.75" customHeight="1">
      <c r="A105" s="30" t="s">
        <v>111</v>
      </c>
      <c r="B105" s="32" t="s">
        <v>109</v>
      </c>
      <c r="C105" s="70"/>
      <c r="D105" s="70"/>
      <c r="E105" s="155">
        <f>E106</f>
        <v>0</v>
      </c>
    </row>
    <row r="106" spans="1:5" ht="33.75" customHeight="1">
      <c r="A106" s="71" t="s">
        <v>113</v>
      </c>
      <c r="B106" s="74" t="s">
        <v>112</v>
      </c>
      <c r="C106" s="75"/>
      <c r="D106" s="75"/>
      <c r="E106" s="167">
        <f>E107</f>
        <v>0</v>
      </c>
    </row>
    <row r="107" spans="1:5" ht="33" customHeight="1">
      <c r="A107" s="22" t="s">
        <v>207</v>
      </c>
      <c r="B107" s="46" t="s">
        <v>112</v>
      </c>
      <c r="C107" s="23" t="s">
        <v>196</v>
      </c>
      <c r="D107" s="2"/>
      <c r="E107" s="123">
        <f>E108</f>
        <v>0</v>
      </c>
    </row>
    <row r="108" spans="1:5" ht="23.25" customHeight="1">
      <c r="A108" s="25" t="s">
        <v>31</v>
      </c>
      <c r="B108" s="48" t="s">
        <v>112</v>
      </c>
      <c r="C108" s="26" t="s">
        <v>196</v>
      </c>
      <c r="D108" s="3" t="s">
        <v>32</v>
      </c>
      <c r="E108" s="124">
        <v>0</v>
      </c>
    </row>
    <row r="109" spans="1:5" ht="23.25" customHeight="1">
      <c r="A109" s="28" t="s">
        <v>34</v>
      </c>
      <c r="B109" s="16" t="s">
        <v>46</v>
      </c>
      <c r="C109" s="16" t="s">
        <v>15</v>
      </c>
      <c r="D109" s="16"/>
      <c r="E109" s="17">
        <f>E110+E121+E136+E142+E117</f>
        <v>11442.900000000001</v>
      </c>
    </row>
    <row r="110" spans="1:5" ht="35.25" customHeight="1">
      <c r="A110" s="76" t="s">
        <v>38</v>
      </c>
      <c r="B110" s="77" t="s">
        <v>47</v>
      </c>
      <c r="C110" s="16"/>
      <c r="D110" s="16"/>
      <c r="E110" s="17">
        <f>E111+E114</f>
        <v>1776.8999999999999</v>
      </c>
    </row>
    <row r="111" spans="1:5" ht="30.75" customHeight="1">
      <c r="A111" s="1" t="s">
        <v>122</v>
      </c>
      <c r="B111" s="4" t="s">
        <v>48</v>
      </c>
      <c r="C111" s="4"/>
      <c r="D111" s="4"/>
      <c r="E111" s="21">
        <f>E112</f>
        <v>1765.3</v>
      </c>
    </row>
    <row r="112" spans="1:5" ht="61.5" customHeight="1">
      <c r="A112" s="78" t="s">
        <v>203</v>
      </c>
      <c r="B112" s="2" t="s">
        <v>48</v>
      </c>
      <c r="C112" s="2" t="s">
        <v>197</v>
      </c>
      <c r="D112" s="2"/>
      <c r="E112" s="79">
        <f>E113</f>
        <v>1765.3</v>
      </c>
    </row>
    <row r="113" spans="1:5" ht="53.25" customHeight="1">
      <c r="A113" s="25" t="s">
        <v>10</v>
      </c>
      <c r="B113" s="3" t="s">
        <v>48</v>
      </c>
      <c r="C113" s="3" t="s">
        <v>197</v>
      </c>
      <c r="D113" s="3" t="s">
        <v>39</v>
      </c>
      <c r="E113" s="80">
        <f>1491.1+80+24.2+170</f>
        <v>1765.3</v>
      </c>
    </row>
    <row r="114" spans="1:5" ht="53.25" customHeight="1">
      <c r="A114" s="1" t="s">
        <v>122</v>
      </c>
      <c r="B114" s="4" t="s">
        <v>259</v>
      </c>
      <c r="C114" s="4"/>
      <c r="D114" s="4"/>
      <c r="E114" s="21">
        <f>E115</f>
        <v>11.6</v>
      </c>
    </row>
    <row r="115" spans="1:5" ht="63.75" customHeight="1">
      <c r="A115" s="78" t="s">
        <v>260</v>
      </c>
      <c r="B115" s="2" t="s">
        <v>259</v>
      </c>
      <c r="C115" s="2" t="s">
        <v>197</v>
      </c>
      <c r="D115" s="2"/>
      <c r="E115" s="79">
        <f>E116</f>
        <v>11.6</v>
      </c>
    </row>
    <row r="116" spans="1:5" ht="53.25" customHeight="1">
      <c r="A116" s="25" t="s">
        <v>10</v>
      </c>
      <c r="B116" s="3" t="s">
        <v>259</v>
      </c>
      <c r="C116" s="3" t="s">
        <v>197</v>
      </c>
      <c r="D116" s="3" t="s">
        <v>39</v>
      </c>
      <c r="E116" s="80">
        <v>11.6</v>
      </c>
    </row>
    <row r="117" spans="1:5" ht="53.25" customHeight="1">
      <c r="A117" s="81" t="s">
        <v>176</v>
      </c>
      <c r="B117" s="77" t="s">
        <v>177</v>
      </c>
      <c r="C117" s="77"/>
      <c r="D117" s="77"/>
      <c r="E117" s="168">
        <f>E118</f>
        <v>11</v>
      </c>
    </row>
    <row r="118" spans="1:5" ht="34.5" customHeight="1">
      <c r="A118" s="35" t="s">
        <v>178</v>
      </c>
      <c r="B118" s="82" t="s">
        <v>179</v>
      </c>
      <c r="C118" s="82"/>
      <c r="D118" s="82"/>
      <c r="E118" s="169">
        <f>E119</f>
        <v>11</v>
      </c>
    </row>
    <row r="119" spans="1:5" ht="34.5" customHeight="1">
      <c r="A119" s="83" t="s">
        <v>204</v>
      </c>
      <c r="B119" s="62" t="s">
        <v>179</v>
      </c>
      <c r="C119" s="62" t="s">
        <v>198</v>
      </c>
      <c r="D119" s="62"/>
      <c r="E119" s="170">
        <f>E120</f>
        <v>11</v>
      </c>
    </row>
    <row r="120" spans="1:5" ht="27.75" customHeight="1">
      <c r="A120" s="25" t="s">
        <v>9</v>
      </c>
      <c r="B120" s="3" t="s">
        <v>179</v>
      </c>
      <c r="C120" s="3" t="s">
        <v>198</v>
      </c>
      <c r="D120" s="3" t="s">
        <v>0</v>
      </c>
      <c r="E120" s="171">
        <v>11</v>
      </c>
    </row>
    <row r="121" spans="1:5" ht="37.5" customHeight="1">
      <c r="A121" s="81" t="s">
        <v>35</v>
      </c>
      <c r="B121" s="77" t="s">
        <v>49</v>
      </c>
      <c r="C121" s="77"/>
      <c r="D121" s="77"/>
      <c r="E121" s="85">
        <f>E122+E125+E128+E133</f>
        <v>9566.400000000001</v>
      </c>
    </row>
    <row r="122" spans="1:5" ht="48" customHeight="1">
      <c r="A122" s="1" t="s">
        <v>123</v>
      </c>
      <c r="B122" s="4" t="s">
        <v>50</v>
      </c>
      <c r="C122" s="4"/>
      <c r="D122" s="4"/>
      <c r="E122" s="21">
        <f>E123</f>
        <v>6947.8</v>
      </c>
    </row>
    <row r="123" spans="1:5" ht="66" customHeight="1">
      <c r="A123" s="78" t="s">
        <v>203</v>
      </c>
      <c r="B123" s="2" t="s">
        <v>50</v>
      </c>
      <c r="C123" s="2" t="s">
        <v>197</v>
      </c>
      <c r="D123" s="2"/>
      <c r="E123" s="79">
        <f>E124</f>
        <v>6947.8</v>
      </c>
    </row>
    <row r="124" spans="1:5" ht="48.75" customHeight="1">
      <c r="A124" s="25" t="s">
        <v>10</v>
      </c>
      <c r="B124" s="3" t="s">
        <v>50</v>
      </c>
      <c r="C124" s="3" t="s">
        <v>197</v>
      </c>
      <c r="D124" s="3" t="s">
        <v>1</v>
      </c>
      <c r="E124" s="80">
        <v>6947.8</v>
      </c>
    </row>
    <row r="125" spans="1:5" ht="35.25" customHeight="1">
      <c r="A125" s="1" t="s">
        <v>124</v>
      </c>
      <c r="B125" s="4" t="s">
        <v>51</v>
      </c>
      <c r="C125" s="4"/>
      <c r="D125" s="4"/>
      <c r="E125" s="21">
        <f>E126</f>
        <v>1126.4</v>
      </c>
    </row>
    <row r="126" spans="1:5" ht="60.75" customHeight="1">
      <c r="A126" s="78" t="s">
        <v>203</v>
      </c>
      <c r="B126" s="2" t="s">
        <v>51</v>
      </c>
      <c r="C126" s="2" t="s">
        <v>197</v>
      </c>
      <c r="D126" s="2"/>
      <c r="E126" s="79">
        <f>E127</f>
        <v>1126.4</v>
      </c>
    </row>
    <row r="127" spans="1:5" ht="53.25" customHeight="1">
      <c r="A127" s="25" t="s">
        <v>10</v>
      </c>
      <c r="B127" s="3" t="s">
        <v>51</v>
      </c>
      <c r="C127" s="3" t="s">
        <v>197</v>
      </c>
      <c r="D127" s="3" t="s">
        <v>1</v>
      </c>
      <c r="E127" s="80">
        <f>1971.4-950.5+105.5</f>
        <v>1126.4</v>
      </c>
    </row>
    <row r="128" spans="1:5" ht="30" customHeight="1">
      <c r="A128" s="1" t="s">
        <v>125</v>
      </c>
      <c r="B128" s="4" t="s">
        <v>52</v>
      </c>
      <c r="C128" s="4"/>
      <c r="D128" s="4"/>
      <c r="E128" s="21">
        <f>E129+E131</f>
        <v>1434</v>
      </c>
    </row>
    <row r="129" spans="1:5" ht="33" customHeight="1">
      <c r="A129" s="22" t="s">
        <v>207</v>
      </c>
      <c r="B129" s="62" t="s">
        <v>52</v>
      </c>
      <c r="C129" s="62" t="s">
        <v>196</v>
      </c>
      <c r="D129" s="62"/>
      <c r="E129" s="84">
        <f>E130</f>
        <v>1187.2</v>
      </c>
    </row>
    <row r="130" spans="1:5" ht="52.5" customHeight="1">
      <c r="A130" s="25" t="s">
        <v>10</v>
      </c>
      <c r="B130" s="58" t="s">
        <v>52</v>
      </c>
      <c r="C130" s="58" t="s">
        <v>196</v>
      </c>
      <c r="D130" s="58" t="s">
        <v>1</v>
      </c>
      <c r="E130" s="86">
        <v>1187.2</v>
      </c>
    </row>
    <row r="131" spans="1:5" ht="26.25" customHeight="1">
      <c r="A131" s="83" t="s">
        <v>204</v>
      </c>
      <c r="B131" s="62" t="s">
        <v>52</v>
      </c>
      <c r="C131" s="62" t="s">
        <v>198</v>
      </c>
      <c r="D131" s="62"/>
      <c r="E131" s="84">
        <f>E132</f>
        <v>246.8</v>
      </c>
    </row>
    <row r="132" spans="1:5" ht="52.5" customHeight="1">
      <c r="A132" s="25" t="s">
        <v>10</v>
      </c>
      <c r="B132" s="58" t="s">
        <v>52</v>
      </c>
      <c r="C132" s="58" t="s">
        <v>198</v>
      </c>
      <c r="D132" s="58" t="s">
        <v>1</v>
      </c>
      <c r="E132" s="86">
        <v>246.8</v>
      </c>
    </row>
    <row r="133" spans="1:5" ht="52.5" customHeight="1">
      <c r="A133" s="1" t="s">
        <v>123</v>
      </c>
      <c r="B133" s="4" t="s">
        <v>261</v>
      </c>
      <c r="C133" s="4"/>
      <c r="D133" s="4"/>
      <c r="E133" s="21">
        <f>E134</f>
        <v>58.2</v>
      </c>
    </row>
    <row r="134" spans="1:5" ht="52.5" customHeight="1">
      <c r="A134" s="78" t="s">
        <v>203</v>
      </c>
      <c r="B134" s="2" t="s">
        <v>261</v>
      </c>
      <c r="C134" s="2" t="s">
        <v>197</v>
      </c>
      <c r="D134" s="2"/>
      <c r="E134" s="79">
        <f>E135</f>
        <v>58.2</v>
      </c>
    </row>
    <row r="135" spans="1:5" ht="52.5" customHeight="1">
      <c r="A135" s="25" t="s">
        <v>10</v>
      </c>
      <c r="B135" s="3" t="s">
        <v>261</v>
      </c>
      <c r="C135" s="3" t="s">
        <v>197</v>
      </c>
      <c r="D135" s="3" t="s">
        <v>1</v>
      </c>
      <c r="E135" s="80">
        <v>58.2</v>
      </c>
    </row>
    <row r="136" spans="1:5" ht="48" customHeight="1">
      <c r="A136" s="81" t="s">
        <v>215</v>
      </c>
      <c r="B136" s="77" t="s">
        <v>126</v>
      </c>
      <c r="C136" s="77"/>
      <c r="D136" s="77"/>
      <c r="E136" s="85">
        <f>E137</f>
        <v>85.10000000000001</v>
      </c>
    </row>
    <row r="137" spans="1:5" ht="72.75" customHeight="1">
      <c r="A137" s="1" t="s">
        <v>251</v>
      </c>
      <c r="B137" s="4" t="s">
        <v>127</v>
      </c>
      <c r="C137" s="4"/>
      <c r="D137" s="4"/>
      <c r="E137" s="21">
        <f>E138+E140</f>
        <v>85.10000000000001</v>
      </c>
    </row>
    <row r="138" spans="1:5" ht="72.75" customHeight="1">
      <c r="A138" s="78" t="s">
        <v>203</v>
      </c>
      <c r="B138" s="2" t="s">
        <v>127</v>
      </c>
      <c r="C138" s="2" t="s">
        <v>197</v>
      </c>
      <c r="D138" s="2"/>
      <c r="E138" s="79">
        <f>E139</f>
        <v>77.4</v>
      </c>
    </row>
    <row r="139" spans="1:5" ht="48" customHeight="1">
      <c r="A139" s="25" t="s">
        <v>10</v>
      </c>
      <c r="B139" s="3" t="s">
        <v>127</v>
      </c>
      <c r="C139" s="3" t="s">
        <v>197</v>
      </c>
      <c r="D139" s="3" t="s">
        <v>1</v>
      </c>
      <c r="E139" s="80">
        <v>77.4</v>
      </c>
    </row>
    <row r="140" spans="1:5" ht="36.75" customHeight="1">
      <c r="A140" s="22" t="s">
        <v>207</v>
      </c>
      <c r="B140" s="2" t="s">
        <v>127</v>
      </c>
      <c r="C140" s="2" t="s">
        <v>196</v>
      </c>
      <c r="D140" s="2"/>
      <c r="E140" s="79">
        <f>E141</f>
        <v>7.7</v>
      </c>
    </row>
    <row r="141" spans="1:5" ht="48" customHeight="1">
      <c r="A141" s="25" t="s">
        <v>10</v>
      </c>
      <c r="B141" s="3" t="s">
        <v>127</v>
      </c>
      <c r="C141" s="3" t="s">
        <v>196</v>
      </c>
      <c r="D141" s="3" t="s">
        <v>1</v>
      </c>
      <c r="E141" s="80">
        <v>7.7</v>
      </c>
    </row>
    <row r="142" spans="1:5" ht="48" customHeight="1">
      <c r="A142" s="87" t="s">
        <v>147</v>
      </c>
      <c r="B142" s="88" t="s">
        <v>148</v>
      </c>
      <c r="C142" s="58"/>
      <c r="D142" s="88"/>
      <c r="E142" s="89">
        <f>E143</f>
        <v>3.5</v>
      </c>
    </row>
    <row r="143" spans="1:5" ht="30" customHeight="1">
      <c r="A143" s="1" t="s">
        <v>149</v>
      </c>
      <c r="B143" s="4" t="s">
        <v>150</v>
      </c>
      <c r="C143" s="4"/>
      <c r="D143" s="4"/>
      <c r="E143" s="90">
        <f>E144</f>
        <v>3.5</v>
      </c>
    </row>
    <row r="144" spans="1:5" ht="48" customHeight="1">
      <c r="A144" s="22" t="s">
        <v>207</v>
      </c>
      <c r="B144" s="2" t="s">
        <v>150</v>
      </c>
      <c r="C144" s="2" t="s">
        <v>196</v>
      </c>
      <c r="D144" s="2"/>
      <c r="E144" s="91">
        <f>E145</f>
        <v>3.5</v>
      </c>
    </row>
    <row r="145" spans="1:5" ht="48" customHeight="1">
      <c r="A145" s="25" t="s">
        <v>10</v>
      </c>
      <c r="B145" s="3" t="s">
        <v>150</v>
      </c>
      <c r="C145" s="3" t="s">
        <v>196</v>
      </c>
      <c r="D145" s="3" t="s">
        <v>1</v>
      </c>
      <c r="E145" s="92">
        <v>3.5</v>
      </c>
    </row>
    <row r="146" spans="1:5" ht="51" customHeight="1">
      <c r="A146" s="28" t="s">
        <v>98</v>
      </c>
      <c r="B146" s="16" t="s">
        <v>95</v>
      </c>
      <c r="C146" s="16"/>
      <c r="D146" s="16"/>
      <c r="E146" s="159">
        <f>E147</f>
        <v>53</v>
      </c>
    </row>
    <row r="147" spans="1:5" ht="33.75" customHeight="1">
      <c r="A147" s="93" t="s">
        <v>97</v>
      </c>
      <c r="B147" s="31" t="s">
        <v>96</v>
      </c>
      <c r="C147" s="33"/>
      <c r="D147" s="33"/>
      <c r="E147" s="158">
        <f>E148</f>
        <v>53</v>
      </c>
    </row>
    <row r="148" spans="1:5" ht="45.75" customHeight="1">
      <c r="A148" s="1" t="s">
        <v>159</v>
      </c>
      <c r="B148" s="4" t="s">
        <v>105</v>
      </c>
      <c r="C148" s="4"/>
      <c r="D148" s="4"/>
      <c r="E148" s="149">
        <f>E149</f>
        <v>53</v>
      </c>
    </row>
    <row r="149" spans="1:5" ht="34.5" customHeight="1">
      <c r="A149" s="22" t="s">
        <v>207</v>
      </c>
      <c r="B149" s="23" t="s">
        <v>105</v>
      </c>
      <c r="C149" s="23" t="s">
        <v>196</v>
      </c>
      <c r="D149" s="23"/>
      <c r="E149" s="156">
        <f>E150</f>
        <v>53</v>
      </c>
    </row>
    <row r="150" spans="1:5" ht="18" customHeight="1">
      <c r="A150" s="25" t="s">
        <v>13</v>
      </c>
      <c r="B150" s="26" t="s">
        <v>105</v>
      </c>
      <c r="C150" s="26" t="s">
        <v>196</v>
      </c>
      <c r="D150" s="26" t="s">
        <v>12</v>
      </c>
      <c r="E150" s="157">
        <f>45+8</f>
        <v>53</v>
      </c>
    </row>
    <row r="151" spans="1:5" ht="67.5" customHeight="1">
      <c r="A151" s="28" t="s">
        <v>116</v>
      </c>
      <c r="B151" s="16" t="s">
        <v>114</v>
      </c>
      <c r="C151" s="16"/>
      <c r="D151" s="16"/>
      <c r="E151" s="29">
        <f>E152</f>
        <v>2198.5</v>
      </c>
    </row>
    <row r="152" spans="1:5" ht="34.5" customHeight="1">
      <c r="A152" s="93" t="s">
        <v>117</v>
      </c>
      <c r="B152" s="31" t="s">
        <v>115</v>
      </c>
      <c r="C152" s="33"/>
      <c r="D152" s="33"/>
      <c r="E152" s="158">
        <f>E153+E159+E162+E156+E165</f>
        <v>2198.5</v>
      </c>
    </row>
    <row r="153" spans="1:5" ht="23.25" customHeight="1">
      <c r="A153" s="1" t="s">
        <v>79</v>
      </c>
      <c r="B153" s="4" t="s">
        <v>118</v>
      </c>
      <c r="C153" s="4"/>
      <c r="D153" s="4"/>
      <c r="E153" s="36">
        <f>E154</f>
        <v>920.8000000000001</v>
      </c>
    </row>
    <row r="154" spans="1:5" ht="30">
      <c r="A154" s="22" t="s">
        <v>207</v>
      </c>
      <c r="B154" s="23" t="s">
        <v>118</v>
      </c>
      <c r="C154" s="23" t="s">
        <v>196</v>
      </c>
      <c r="D154" s="23"/>
      <c r="E154" s="38">
        <f>E155</f>
        <v>920.8000000000001</v>
      </c>
    </row>
    <row r="155" spans="1:5" ht="34.5" customHeight="1">
      <c r="A155" s="25" t="s">
        <v>13</v>
      </c>
      <c r="B155" s="26" t="s">
        <v>118</v>
      </c>
      <c r="C155" s="26" t="s">
        <v>196</v>
      </c>
      <c r="D155" s="26" t="s">
        <v>12</v>
      </c>
      <c r="E155" s="39">
        <f>937.2-16.4</f>
        <v>920.8000000000001</v>
      </c>
    </row>
    <row r="156" spans="1:5" ht="34.5" customHeight="1">
      <c r="A156" s="1" t="s">
        <v>242</v>
      </c>
      <c r="B156" s="4" t="s">
        <v>241</v>
      </c>
      <c r="C156" s="4"/>
      <c r="D156" s="4"/>
      <c r="E156" s="149">
        <f>E157</f>
        <v>95</v>
      </c>
    </row>
    <row r="157" spans="1:5" ht="34.5" customHeight="1">
      <c r="A157" s="22" t="s">
        <v>207</v>
      </c>
      <c r="B157" s="23" t="s">
        <v>241</v>
      </c>
      <c r="C157" s="23" t="s">
        <v>196</v>
      </c>
      <c r="D157" s="23"/>
      <c r="E157" s="156">
        <f>E158</f>
        <v>95</v>
      </c>
    </row>
    <row r="158" spans="1:5" ht="34.5" customHeight="1">
      <c r="A158" s="25" t="s">
        <v>13</v>
      </c>
      <c r="B158" s="26" t="s">
        <v>241</v>
      </c>
      <c r="C158" s="26" t="s">
        <v>196</v>
      </c>
      <c r="D158" s="26" t="s">
        <v>12</v>
      </c>
      <c r="E158" s="157">
        <v>95</v>
      </c>
    </row>
    <row r="159" spans="1:5" ht="51.75" customHeight="1">
      <c r="A159" s="1" t="s">
        <v>138</v>
      </c>
      <c r="B159" s="4" t="s">
        <v>134</v>
      </c>
      <c r="C159" s="4"/>
      <c r="D159" s="4"/>
      <c r="E159" s="149">
        <f>E160</f>
        <v>505.8</v>
      </c>
    </row>
    <row r="160" spans="1:5" ht="34.5" customHeight="1">
      <c r="A160" s="22" t="s">
        <v>207</v>
      </c>
      <c r="B160" s="23" t="s">
        <v>134</v>
      </c>
      <c r="C160" s="23" t="s">
        <v>196</v>
      </c>
      <c r="D160" s="23"/>
      <c r="E160" s="156">
        <f>E161</f>
        <v>505.8</v>
      </c>
    </row>
    <row r="161" spans="1:5" ht="34.5" customHeight="1">
      <c r="A161" s="25" t="s">
        <v>13</v>
      </c>
      <c r="B161" s="26" t="s">
        <v>134</v>
      </c>
      <c r="C161" s="26" t="s">
        <v>196</v>
      </c>
      <c r="D161" s="26" t="s">
        <v>12</v>
      </c>
      <c r="E161" s="157">
        <v>505.8</v>
      </c>
    </row>
    <row r="162" spans="1:5" ht="34.5" customHeight="1">
      <c r="A162" s="1" t="s">
        <v>219</v>
      </c>
      <c r="B162" s="4" t="s">
        <v>218</v>
      </c>
      <c r="C162" s="4"/>
      <c r="D162" s="4"/>
      <c r="E162" s="149">
        <f>E163</f>
        <v>676.9</v>
      </c>
    </row>
    <row r="163" spans="1:5" ht="34.5" customHeight="1">
      <c r="A163" s="22" t="s">
        <v>207</v>
      </c>
      <c r="B163" s="23" t="s">
        <v>218</v>
      </c>
      <c r="C163" s="23" t="s">
        <v>196</v>
      </c>
      <c r="D163" s="23"/>
      <c r="E163" s="156">
        <f>E164</f>
        <v>676.9</v>
      </c>
    </row>
    <row r="164" spans="1:5" ht="34.5" customHeight="1">
      <c r="A164" s="25" t="s">
        <v>13</v>
      </c>
      <c r="B164" s="26" t="s">
        <v>218</v>
      </c>
      <c r="C164" s="26" t="s">
        <v>196</v>
      </c>
      <c r="D164" s="26" t="s">
        <v>12</v>
      </c>
      <c r="E164" s="157">
        <v>676.9</v>
      </c>
    </row>
    <row r="165" spans="1:5" ht="34.5" customHeight="1">
      <c r="A165" s="1" t="s">
        <v>250</v>
      </c>
      <c r="B165" s="4" t="s">
        <v>249</v>
      </c>
      <c r="C165" s="4"/>
      <c r="D165" s="4"/>
      <c r="E165" s="149">
        <f>E166</f>
        <v>0</v>
      </c>
    </row>
    <row r="166" spans="1:5" ht="34.5" customHeight="1">
      <c r="A166" s="22" t="s">
        <v>207</v>
      </c>
      <c r="B166" s="23" t="s">
        <v>249</v>
      </c>
      <c r="C166" s="23" t="s">
        <v>196</v>
      </c>
      <c r="D166" s="23"/>
      <c r="E166" s="156">
        <f>E167</f>
        <v>0</v>
      </c>
    </row>
    <row r="167" spans="1:5" ht="34.5" customHeight="1">
      <c r="A167" s="25" t="s">
        <v>13</v>
      </c>
      <c r="B167" s="26" t="s">
        <v>249</v>
      </c>
      <c r="C167" s="26" t="s">
        <v>196</v>
      </c>
      <c r="D167" s="26" t="s">
        <v>12</v>
      </c>
      <c r="E167" s="157">
        <f>831.8-831.8</f>
        <v>0</v>
      </c>
    </row>
    <row r="168" spans="1:5" ht="15.75">
      <c r="A168" s="94" t="s">
        <v>55</v>
      </c>
      <c r="B168" s="16" t="s">
        <v>53</v>
      </c>
      <c r="C168" s="58"/>
      <c r="D168" s="58"/>
      <c r="E168" s="95">
        <f>E169</f>
        <v>8246.8</v>
      </c>
    </row>
    <row r="169" spans="1:5" ht="15.75">
      <c r="A169" s="28" t="s">
        <v>36</v>
      </c>
      <c r="B169" s="16" t="s">
        <v>54</v>
      </c>
      <c r="C169" s="16"/>
      <c r="D169" s="16"/>
      <c r="E169" s="134">
        <f>E170+E176+E179+E185+E194+E197+E232+E235+E238+E241+E244+E247+E223+E250+E210+E218+E226+E173+E188+E191+E215+E205+E229+E202+E182</f>
        <v>8246.8</v>
      </c>
    </row>
    <row r="170" spans="1:5" ht="15">
      <c r="A170" s="35" t="s">
        <v>80</v>
      </c>
      <c r="B170" s="4" t="s">
        <v>81</v>
      </c>
      <c r="C170" s="4"/>
      <c r="D170" s="4"/>
      <c r="E170" s="163">
        <f>E171</f>
        <v>427.8</v>
      </c>
    </row>
    <row r="171" spans="1:5" ht="15">
      <c r="A171" s="96" t="s">
        <v>206</v>
      </c>
      <c r="B171" s="2" t="s">
        <v>81</v>
      </c>
      <c r="C171" s="2" t="s">
        <v>199</v>
      </c>
      <c r="D171" s="2"/>
      <c r="E171" s="172">
        <f>E172</f>
        <v>427.8</v>
      </c>
    </row>
    <row r="172" spans="1:5" ht="15">
      <c r="A172" s="97" t="s">
        <v>22</v>
      </c>
      <c r="B172" s="3" t="s">
        <v>81</v>
      </c>
      <c r="C172" s="3" t="s">
        <v>199</v>
      </c>
      <c r="D172" s="3" t="s">
        <v>23</v>
      </c>
      <c r="E172" s="171">
        <f>650-220-230+158.4+40.6+28.8</f>
        <v>427.8</v>
      </c>
    </row>
    <row r="173" spans="1:5" ht="30">
      <c r="A173" s="98" t="s">
        <v>211</v>
      </c>
      <c r="B173" s="4" t="s">
        <v>210</v>
      </c>
      <c r="C173" s="4"/>
      <c r="D173" s="4"/>
      <c r="E173" s="21">
        <f>E174</f>
        <v>1014.4000000000001</v>
      </c>
    </row>
    <row r="174" spans="1:5" ht="15">
      <c r="A174" s="151" t="s">
        <v>204</v>
      </c>
      <c r="B174" s="2" t="s">
        <v>210</v>
      </c>
      <c r="C174" s="2" t="s">
        <v>198</v>
      </c>
      <c r="D174" s="2"/>
      <c r="E174" s="91">
        <f>E175</f>
        <v>1014.4000000000001</v>
      </c>
    </row>
    <row r="175" spans="1:5" ht="15">
      <c r="A175" s="97" t="s">
        <v>6</v>
      </c>
      <c r="B175" s="3" t="s">
        <v>210</v>
      </c>
      <c r="C175" s="3" t="s">
        <v>198</v>
      </c>
      <c r="D175" s="3" t="s">
        <v>7</v>
      </c>
      <c r="E175" s="92">
        <f>1150.2-135.8</f>
        <v>1014.4000000000001</v>
      </c>
    </row>
    <row r="176" spans="1:5" ht="15">
      <c r="A176" s="1" t="s">
        <v>82</v>
      </c>
      <c r="B176" s="4" t="s">
        <v>83</v>
      </c>
      <c r="C176" s="4"/>
      <c r="D176" s="4"/>
      <c r="E176" s="163">
        <f>E177</f>
        <v>85</v>
      </c>
    </row>
    <row r="177" spans="1:5" ht="15">
      <c r="A177" s="78" t="s">
        <v>205</v>
      </c>
      <c r="B177" s="2" t="s">
        <v>83</v>
      </c>
      <c r="C177" s="2" t="s">
        <v>200</v>
      </c>
      <c r="D177" s="2"/>
      <c r="E177" s="172">
        <f>E178</f>
        <v>85</v>
      </c>
    </row>
    <row r="178" spans="1:5" ht="15">
      <c r="A178" s="25" t="s">
        <v>26</v>
      </c>
      <c r="B178" s="3" t="s">
        <v>83</v>
      </c>
      <c r="C178" s="3" t="s">
        <v>200</v>
      </c>
      <c r="D178" s="3" t="s">
        <v>27</v>
      </c>
      <c r="E178" s="171">
        <v>85</v>
      </c>
    </row>
    <row r="179" spans="1:5" ht="15">
      <c r="A179" s="1" t="s">
        <v>71</v>
      </c>
      <c r="B179" s="4" t="s">
        <v>72</v>
      </c>
      <c r="C179" s="4"/>
      <c r="D179" s="4"/>
      <c r="E179" s="163">
        <f>E180</f>
        <v>0</v>
      </c>
    </row>
    <row r="180" spans="1:5" ht="15">
      <c r="A180" s="96" t="s">
        <v>204</v>
      </c>
      <c r="B180" s="2" t="s">
        <v>72</v>
      </c>
      <c r="C180" s="2" t="s">
        <v>198</v>
      </c>
      <c r="D180" s="2"/>
      <c r="E180" s="172">
        <f>E181</f>
        <v>0</v>
      </c>
    </row>
    <row r="181" spans="1:5" ht="15">
      <c r="A181" s="25" t="s">
        <v>33</v>
      </c>
      <c r="B181" s="3" t="s">
        <v>72</v>
      </c>
      <c r="C181" s="3" t="s">
        <v>198</v>
      </c>
      <c r="D181" s="3" t="s">
        <v>11</v>
      </c>
      <c r="E181" s="171">
        <v>0</v>
      </c>
    </row>
    <row r="182" spans="1:5" ht="30">
      <c r="A182" s="98" t="s">
        <v>257</v>
      </c>
      <c r="B182" s="4" t="s">
        <v>256</v>
      </c>
      <c r="C182" s="4"/>
      <c r="D182" s="4"/>
      <c r="E182" s="163">
        <f>E183</f>
        <v>0</v>
      </c>
    </row>
    <row r="183" spans="1:5" ht="15">
      <c r="A183" s="151" t="s">
        <v>204</v>
      </c>
      <c r="B183" s="2" t="s">
        <v>256</v>
      </c>
      <c r="C183" s="2" t="s">
        <v>198</v>
      </c>
      <c r="D183" s="2"/>
      <c r="E183" s="153">
        <f>E184</f>
        <v>0</v>
      </c>
    </row>
    <row r="184" spans="1:5" ht="15">
      <c r="A184" s="25" t="s">
        <v>2</v>
      </c>
      <c r="B184" s="3" t="s">
        <v>256</v>
      </c>
      <c r="C184" s="3" t="s">
        <v>198</v>
      </c>
      <c r="D184" s="3" t="s">
        <v>25</v>
      </c>
      <c r="E184" s="154">
        <f>3-3</f>
        <v>0</v>
      </c>
    </row>
    <row r="185" spans="1:5" ht="15">
      <c r="A185" s="35" t="s">
        <v>73</v>
      </c>
      <c r="B185" s="4" t="s">
        <v>74</v>
      </c>
      <c r="C185" s="4"/>
      <c r="D185" s="4"/>
      <c r="E185" s="163">
        <f>E186</f>
        <v>27</v>
      </c>
    </row>
    <row r="186" spans="1:5" ht="30">
      <c r="A186" s="22" t="s">
        <v>207</v>
      </c>
      <c r="B186" s="2" t="s">
        <v>74</v>
      </c>
      <c r="C186" s="2" t="s">
        <v>196</v>
      </c>
      <c r="D186" s="2"/>
      <c r="E186" s="172">
        <f>E187</f>
        <v>27</v>
      </c>
    </row>
    <row r="187" spans="1:5" ht="15">
      <c r="A187" s="25" t="s">
        <v>2</v>
      </c>
      <c r="B187" s="3" t="s">
        <v>74</v>
      </c>
      <c r="C187" s="3" t="s">
        <v>196</v>
      </c>
      <c r="D187" s="3" t="s">
        <v>25</v>
      </c>
      <c r="E187" s="171">
        <f>30.5-3.5</f>
        <v>27</v>
      </c>
    </row>
    <row r="188" spans="1:5" ht="45">
      <c r="A188" s="35" t="s">
        <v>163</v>
      </c>
      <c r="B188" s="4" t="s">
        <v>162</v>
      </c>
      <c r="C188" s="4"/>
      <c r="D188" s="4"/>
      <c r="E188" s="163">
        <f>E189</f>
        <v>56.3</v>
      </c>
    </row>
    <row r="189" spans="1:5" ht="30">
      <c r="A189" s="22" t="s">
        <v>207</v>
      </c>
      <c r="B189" s="2" t="s">
        <v>162</v>
      </c>
      <c r="C189" s="2" t="s">
        <v>196</v>
      </c>
      <c r="D189" s="2"/>
      <c r="E189" s="172">
        <f>E190</f>
        <v>56.3</v>
      </c>
    </row>
    <row r="190" spans="1:5" ht="15">
      <c r="A190" s="25" t="s">
        <v>2</v>
      </c>
      <c r="B190" s="3" t="s">
        <v>162</v>
      </c>
      <c r="C190" s="3" t="s">
        <v>196</v>
      </c>
      <c r="D190" s="3" t="s">
        <v>25</v>
      </c>
      <c r="E190" s="171">
        <f>60-3.7</f>
        <v>56.3</v>
      </c>
    </row>
    <row r="191" spans="1:5" ht="15">
      <c r="A191" s="35" t="s">
        <v>186</v>
      </c>
      <c r="B191" s="4" t="s">
        <v>185</v>
      </c>
      <c r="C191" s="4"/>
      <c r="D191" s="4"/>
      <c r="E191" s="163">
        <f>E192</f>
        <v>142.5</v>
      </c>
    </row>
    <row r="192" spans="1:5" ht="30">
      <c r="A192" s="22" t="s">
        <v>207</v>
      </c>
      <c r="B192" s="2" t="s">
        <v>185</v>
      </c>
      <c r="C192" s="2" t="s">
        <v>196</v>
      </c>
      <c r="D192" s="2"/>
      <c r="E192" s="172">
        <f>E193</f>
        <v>142.5</v>
      </c>
    </row>
    <row r="193" spans="1:5" ht="15">
      <c r="A193" s="25" t="s">
        <v>157</v>
      </c>
      <c r="B193" s="3" t="s">
        <v>185</v>
      </c>
      <c r="C193" s="3" t="s">
        <v>196</v>
      </c>
      <c r="D193" s="3" t="s">
        <v>158</v>
      </c>
      <c r="E193" s="171">
        <f>150-7.5</f>
        <v>142.5</v>
      </c>
    </row>
    <row r="194" spans="1:5" ht="30">
      <c r="A194" s="1" t="s">
        <v>75</v>
      </c>
      <c r="B194" s="4" t="s">
        <v>76</v>
      </c>
      <c r="C194" s="4"/>
      <c r="D194" s="4"/>
      <c r="E194" s="149">
        <f>E195</f>
        <v>1543</v>
      </c>
    </row>
    <row r="195" spans="1:5" ht="30">
      <c r="A195" s="22" t="s">
        <v>207</v>
      </c>
      <c r="B195" s="2" t="s">
        <v>76</v>
      </c>
      <c r="C195" s="2" t="s">
        <v>196</v>
      </c>
      <c r="D195" s="2"/>
      <c r="E195" s="156">
        <f>E196</f>
        <v>1543</v>
      </c>
    </row>
    <row r="196" spans="1:5" ht="15">
      <c r="A196" s="25" t="s">
        <v>31</v>
      </c>
      <c r="B196" s="3" t="s">
        <v>76</v>
      </c>
      <c r="C196" s="3" t="s">
        <v>196</v>
      </c>
      <c r="D196" s="3" t="s">
        <v>32</v>
      </c>
      <c r="E196" s="157">
        <f>1402.1+282.9+30-218.5+236-189.4-0.1</f>
        <v>1543</v>
      </c>
    </row>
    <row r="197" spans="1:5" ht="15">
      <c r="A197" s="35" t="s">
        <v>77</v>
      </c>
      <c r="B197" s="4" t="s">
        <v>78</v>
      </c>
      <c r="C197" s="4"/>
      <c r="D197" s="4"/>
      <c r="E197" s="163">
        <f>E198+E200</f>
        <v>447.9</v>
      </c>
    </row>
    <row r="198" spans="1:5" ht="30">
      <c r="A198" s="22" t="s">
        <v>207</v>
      </c>
      <c r="B198" s="2" t="s">
        <v>78</v>
      </c>
      <c r="C198" s="2" t="s">
        <v>196</v>
      </c>
      <c r="D198" s="2"/>
      <c r="E198" s="153">
        <f>E199</f>
        <v>374.3</v>
      </c>
    </row>
    <row r="199" spans="1:5" ht="15">
      <c r="A199" s="25" t="s">
        <v>4</v>
      </c>
      <c r="B199" s="3" t="s">
        <v>78</v>
      </c>
      <c r="C199" s="3" t="s">
        <v>196</v>
      </c>
      <c r="D199" s="3" t="s">
        <v>5</v>
      </c>
      <c r="E199" s="154">
        <v>374.3</v>
      </c>
    </row>
    <row r="200" spans="1:5" ht="15">
      <c r="A200" s="151" t="s">
        <v>204</v>
      </c>
      <c r="B200" s="2" t="s">
        <v>78</v>
      </c>
      <c r="C200" s="2" t="s">
        <v>198</v>
      </c>
      <c r="D200" s="2"/>
      <c r="E200" s="153">
        <f>E201</f>
        <v>73.6</v>
      </c>
    </row>
    <row r="201" spans="1:5" ht="15">
      <c r="A201" s="25" t="s">
        <v>4</v>
      </c>
      <c r="B201" s="3" t="s">
        <v>78</v>
      </c>
      <c r="C201" s="3" t="s">
        <v>198</v>
      </c>
      <c r="D201" s="3" t="s">
        <v>5</v>
      </c>
      <c r="E201" s="154">
        <f>73.3+0.3</f>
        <v>73.6</v>
      </c>
    </row>
    <row r="202" spans="1:5" ht="27" customHeight="1">
      <c r="A202" s="35" t="s">
        <v>240</v>
      </c>
      <c r="B202" s="4" t="s">
        <v>239</v>
      </c>
      <c r="C202" s="4"/>
      <c r="D202" s="4"/>
      <c r="E202" s="163">
        <f>E203</f>
        <v>359.7</v>
      </c>
    </row>
    <row r="203" spans="1:5" ht="30">
      <c r="A203" s="22" t="s">
        <v>207</v>
      </c>
      <c r="B203" s="2" t="s">
        <v>239</v>
      </c>
      <c r="C203" s="2" t="s">
        <v>196</v>
      </c>
      <c r="D203" s="2"/>
      <c r="E203" s="153">
        <f>E204</f>
        <v>359.7</v>
      </c>
    </row>
    <row r="204" spans="1:5" ht="15">
      <c r="A204" s="25" t="s">
        <v>4</v>
      </c>
      <c r="B204" s="3" t="s">
        <v>239</v>
      </c>
      <c r="C204" s="3" t="s">
        <v>196</v>
      </c>
      <c r="D204" s="3" t="s">
        <v>5</v>
      </c>
      <c r="E204" s="154">
        <f>450-90.3</f>
        <v>359.7</v>
      </c>
    </row>
    <row r="205" spans="1:5" ht="30">
      <c r="A205" s="1" t="s">
        <v>190</v>
      </c>
      <c r="B205" s="4" t="s">
        <v>189</v>
      </c>
      <c r="C205" s="4"/>
      <c r="D205" s="4"/>
      <c r="E205" s="152">
        <f>E206+E208</f>
        <v>207.5</v>
      </c>
    </row>
    <row r="206" spans="1:5" ht="30">
      <c r="A206" s="22" t="s">
        <v>207</v>
      </c>
      <c r="B206" s="2" t="s">
        <v>189</v>
      </c>
      <c r="C206" s="2" t="s">
        <v>196</v>
      </c>
      <c r="D206" s="2"/>
      <c r="E206" s="153">
        <f>E207</f>
        <v>199</v>
      </c>
    </row>
    <row r="207" spans="1:5" ht="15">
      <c r="A207" s="25" t="s">
        <v>6</v>
      </c>
      <c r="B207" s="3" t="s">
        <v>189</v>
      </c>
      <c r="C207" s="3" t="s">
        <v>196</v>
      </c>
      <c r="D207" s="3" t="s">
        <v>7</v>
      </c>
      <c r="E207" s="154">
        <f>209+2.3-2.3-10</f>
        <v>199</v>
      </c>
    </row>
    <row r="208" spans="1:5" ht="15">
      <c r="A208" s="96" t="s">
        <v>204</v>
      </c>
      <c r="B208" s="2" t="s">
        <v>189</v>
      </c>
      <c r="C208" s="2">
        <v>800</v>
      </c>
      <c r="D208" s="2"/>
      <c r="E208" s="153">
        <f>E209</f>
        <v>8.5</v>
      </c>
    </row>
    <row r="209" spans="1:5" ht="15">
      <c r="A209" s="25" t="s">
        <v>6</v>
      </c>
      <c r="B209" s="3" t="s">
        <v>189</v>
      </c>
      <c r="C209" s="3">
        <v>800</v>
      </c>
      <c r="D209" s="3" t="s">
        <v>7</v>
      </c>
      <c r="E209" s="92">
        <f>5.1+2.3+1.1</f>
        <v>8.5</v>
      </c>
    </row>
    <row r="210" spans="1:5" ht="15">
      <c r="A210" s="1" t="s">
        <v>100</v>
      </c>
      <c r="B210" s="4" t="s">
        <v>99</v>
      </c>
      <c r="C210" s="4"/>
      <c r="D210" s="4"/>
      <c r="E210" s="90">
        <f>E211+E213</f>
        <v>1160</v>
      </c>
    </row>
    <row r="211" spans="1:5" ht="30">
      <c r="A211" s="22" t="s">
        <v>207</v>
      </c>
      <c r="B211" s="2" t="s">
        <v>99</v>
      </c>
      <c r="C211" s="2" t="s">
        <v>196</v>
      </c>
      <c r="D211" s="2"/>
      <c r="E211" s="153">
        <f>E212</f>
        <v>160</v>
      </c>
    </row>
    <row r="212" spans="1:5" ht="15">
      <c r="A212" s="25" t="s">
        <v>6</v>
      </c>
      <c r="B212" s="3" t="s">
        <v>99</v>
      </c>
      <c r="C212" s="3" t="s">
        <v>196</v>
      </c>
      <c r="D212" s="3" t="s">
        <v>7</v>
      </c>
      <c r="E212" s="154">
        <f>200-100+60-17.1+17.1</f>
        <v>160</v>
      </c>
    </row>
    <row r="213" spans="1:5" ht="30">
      <c r="A213" s="22" t="s">
        <v>217</v>
      </c>
      <c r="B213" s="2" t="s">
        <v>99</v>
      </c>
      <c r="C213" s="2" t="s">
        <v>216</v>
      </c>
      <c r="D213" s="2"/>
      <c r="E213" s="153">
        <f>E214</f>
        <v>999.9999999999999</v>
      </c>
    </row>
    <row r="214" spans="1:5" ht="15">
      <c r="A214" s="25" t="s">
        <v>6</v>
      </c>
      <c r="B214" s="3" t="s">
        <v>99</v>
      </c>
      <c r="C214" s="3" t="s">
        <v>216</v>
      </c>
      <c r="D214" s="3" t="s">
        <v>7</v>
      </c>
      <c r="E214" s="154">
        <f>1600-282.9-1300+1000-17.1</f>
        <v>999.9999999999999</v>
      </c>
    </row>
    <row r="215" spans="1:5" ht="15">
      <c r="A215" s="35" t="s">
        <v>188</v>
      </c>
      <c r="B215" s="4" t="s">
        <v>187</v>
      </c>
      <c r="C215" s="4"/>
      <c r="D215" s="4"/>
      <c r="E215" s="163">
        <f>E216</f>
        <v>400</v>
      </c>
    </row>
    <row r="216" spans="1:5" ht="30">
      <c r="A216" s="22" t="s">
        <v>207</v>
      </c>
      <c r="B216" s="2" t="s">
        <v>187</v>
      </c>
      <c r="C216" s="2" t="s">
        <v>196</v>
      </c>
      <c r="D216" s="2"/>
      <c r="E216" s="153">
        <f>E217</f>
        <v>400</v>
      </c>
    </row>
    <row r="217" spans="1:5" ht="15">
      <c r="A217" s="25" t="s">
        <v>4</v>
      </c>
      <c r="B217" s="3" t="s">
        <v>187</v>
      </c>
      <c r="C217" s="3" t="s">
        <v>196</v>
      </c>
      <c r="D217" s="3" t="s">
        <v>5</v>
      </c>
      <c r="E217" s="154">
        <f>200+200</f>
        <v>400</v>
      </c>
    </row>
    <row r="218" spans="1:5" ht="30">
      <c r="A218" s="99" t="s">
        <v>161</v>
      </c>
      <c r="B218" s="72" t="s">
        <v>119</v>
      </c>
      <c r="C218" s="100"/>
      <c r="D218" s="72"/>
      <c r="E218" s="101">
        <f>E221+E219</f>
        <v>300.1</v>
      </c>
    </row>
    <row r="219" spans="1:5" ht="60">
      <c r="A219" s="45" t="s">
        <v>203</v>
      </c>
      <c r="B219" s="2" t="s">
        <v>119</v>
      </c>
      <c r="C219" s="2" t="s">
        <v>197</v>
      </c>
      <c r="D219" s="2"/>
      <c r="E219" s="38">
        <f>E220</f>
        <v>212.4</v>
      </c>
    </row>
    <row r="220" spans="1:5" ht="15">
      <c r="A220" s="25" t="s">
        <v>121</v>
      </c>
      <c r="B220" s="3" t="s">
        <v>119</v>
      </c>
      <c r="C220" s="3" t="s">
        <v>197</v>
      </c>
      <c r="D220" s="3" t="s">
        <v>120</v>
      </c>
      <c r="E220" s="39">
        <v>212.4</v>
      </c>
    </row>
    <row r="221" spans="1:5" ht="30">
      <c r="A221" s="22" t="s">
        <v>207</v>
      </c>
      <c r="B221" s="2" t="s">
        <v>119</v>
      </c>
      <c r="C221" s="2" t="s">
        <v>196</v>
      </c>
      <c r="D221" s="2"/>
      <c r="E221" s="38">
        <f>E222</f>
        <v>87.69999999999999</v>
      </c>
    </row>
    <row r="222" spans="1:5" ht="15">
      <c r="A222" s="25" t="s">
        <v>121</v>
      </c>
      <c r="B222" s="3" t="s">
        <v>119</v>
      </c>
      <c r="C222" s="3" t="s">
        <v>196</v>
      </c>
      <c r="D222" s="3" t="s">
        <v>120</v>
      </c>
      <c r="E222" s="39">
        <f>54.8+32.9</f>
        <v>87.69999999999999</v>
      </c>
    </row>
    <row r="223" spans="1:5" ht="30">
      <c r="A223" s="102" t="s">
        <v>64</v>
      </c>
      <c r="B223" s="46" t="s">
        <v>65</v>
      </c>
      <c r="C223" s="46"/>
      <c r="D223" s="46"/>
      <c r="E223" s="103">
        <f>E224</f>
        <v>202.1</v>
      </c>
    </row>
    <row r="224" spans="1:5" ht="30">
      <c r="A224" s="45" t="s">
        <v>207</v>
      </c>
      <c r="B224" s="2" t="s">
        <v>65</v>
      </c>
      <c r="C224" s="2" t="s">
        <v>196</v>
      </c>
      <c r="D224" s="2"/>
      <c r="E224" s="38">
        <f>E225</f>
        <v>202.1</v>
      </c>
    </row>
    <row r="225" spans="1:5" ht="15">
      <c r="A225" s="25" t="s">
        <v>31</v>
      </c>
      <c r="B225" s="3" t="s">
        <v>65</v>
      </c>
      <c r="C225" s="3" t="s">
        <v>196</v>
      </c>
      <c r="D225" s="3" t="s">
        <v>32</v>
      </c>
      <c r="E225" s="39">
        <v>202.1</v>
      </c>
    </row>
    <row r="226" spans="1:5" ht="45">
      <c r="A226" s="35" t="s">
        <v>132</v>
      </c>
      <c r="B226" s="72" t="s">
        <v>131</v>
      </c>
      <c r="C226" s="100"/>
      <c r="D226" s="72"/>
      <c r="E226" s="173">
        <f>E227</f>
        <v>550</v>
      </c>
    </row>
    <row r="227" spans="1:5" ht="30">
      <c r="A227" s="22" t="s">
        <v>207</v>
      </c>
      <c r="B227" s="2" t="s">
        <v>131</v>
      </c>
      <c r="C227" s="2" t="s">
        <v>196</v>
      </c>
      <c r="D227" s="2"/>
      <c r="E227" s="156">
        <f>E228</f>
        <v>550</v>
      </c>
    </row>
    <row r="228" spans="1:5" ht="30">
      <c r="A228" s="25" t="s">
        <v>107</v>
      </c>
      <c r="B228" s="3" t="s">
        <v>131</v>
      </c>
      <c r="C228" s="3" t="s">
        <v>196</v>
      </c>
      <c r="D228" s="3" t="s">
        <v>3</v>
      </c>
      <c r="E228" s="157">
        <v>550</v>
      </c>
    </row>
    <row r="229" spans="1:5" ht="45">
      <c r="A229" s="131" t="s">
        <v>224</v>
      </c>
      <c r="B229" s="132" t="s">
        <v>225</v>
      </c>
      <c r="C229" s="132"/>
      <c r="D229" s="132"/>
      <c r="E229" s="133">
        <f>E230</f>
        <v>691.5</v>
      </c>
    </row>
    <row r="230" spans="1:5" ht="30">
      <c r="A230" s="45" t="s">
        <v>207</v>
      </c>
      <c r="B230" s="126" t="s">
        <v>225</v>
      </c>
      <c r="C230" s="126" t="s">
        <v>196</v>
      </c>
      <c r="D230" s="126"/>
      <c r="E230" s="127">
        <f>E231</f>
        <v>691.5</v>
      </c>
    </row>
    <row r="231" spans="1:5" ht="15">
      <c r="A231" s="128" t="s">
        <v>157</v>
      </c>
      <c r="B231" s="129" t="s">
        <v>225</v>
      </c>
      <c r="C231" s="129" t="s">
        <v>196</v>
      </c>
      <c r="D231" s="129" t="s">
        <v>158</v>
      </c>
      <c r="E231" s="130">
        <f>28.2+663.3</f>
        <v>691.5</v>
      </c>
    </row>
    <row r="232" spans="1:5" ht="30">
      <c r="A232" s="1" t="s">
        <v>130</v>
      </c>
      <c r="B232" s="4" t="s">
        <v>66</v>
      </c>
      <c r="C232" s="4"/>
      <c r="D232" s="4"/>
      <c r="E232" s="90">
        <f>E233</f>
        <v>190.2</v>
      </c>
    </row>
    <row r="233" spans="1:5" ht="15">
      <c r="A233" s="104" t="s">
        <v>202</v>
      </c>
      <c r="B233" s="2" t="s">
        <v>66</v>
      </c>
      <c r="C233" s="2" t="s">
        <v>201</v>
      </c>
      <c r="D233" s="2"/>
      <c r="E233" s="79">
        <f>E234</f>
        <v>190.2</v>
      </c>
    </row>
    <row r="234" spans="1:5" ht="30">
      <c r="A234" s="25" t="s">
        <v>106</v>
      </c>
      <c r="B234" s="3" t="s">
        <v>66</v>
      </c>
      <c r="C234" s="3" t="s">
        <v>201</v>
      </c>
      <c r="D234" s="3" t="s">
        <v>28</v>
      </c>
      <c r="E234" s="80">
        <f>90.2+100</f>
        <v>190.2</v>
      </c>
    </row>
    <row r="235" spans="1:5" ht="45">
      <c r="A235" s="5" t="s">
        <v>67</v>
      </c>
      <c r="B235" s="105" t="s">
        <v>68</v>
      </c>
      <c r="C235" s="105"/>
      <c r="D235" s="105"/>
      <c r="E235" s="106">
        <f>E236</f>
        <v>96.7</v>
      </c>
    </row>
    <row r="236" spans="1:5" ht="15">
      <c r="A236" s="104" t="s">
        <v>202</v>
      </c>
      <c r="B236" s="107" t="s">
        <v>68</v>
      </c>
      <c r="C236" s="2" t="s">
        <v>201</v>
      </c>
      <c r="D236" s="107"/>
      <c r="E236" s="108">
        <f>E237</f>
        <v>96.7</v>
      </c>
    </row>
    <row r="237" spans="1:5" ht="15">
      <c r="A237" s="109" t="s">
        <v>30</v>
      </c>
      <c r="B237" s="110" t="s">
        <v>68</v>
      </c>
      <c r="C237" s="3" t="s">
        <v>201</v>
      </c>
      <c r="D237" s="110" t="s">
        <v>29</v>
      </c>
      <c r="E237" s="111">
        <v>96.7</v>
      </c>
    </row>
    <row r="238" spans="1:5" ht="30">
      <c r="A238" s="1" t="s">
        <v>69</v>
      </c>
      <c r="B238" s="4" t="s">
        <v>70</v>
      </c>
      <c r="C238" s="4"/>
      <c r="D238" s="4"/>
      <c r="E238" s="90">
        <f>E239</f>
        <v>78.2</v>
      </c>
    </row>
    <row r="239" spans="1:5" ht="15">
      <c r="A239" s="104" t="s">
        <v>202</v>
      </c>
      <c r="B239" s="2" t="s">
        <v>70</v>
      </c>
      <c r="C239" s="2" t="s">
        <v>201</v>
      </c>
      <c r="D239" s="2"/>
      <c r="E239" s="91">
        <f>E240</f>
        <v>78.2</v>
      </c>
    </row>
    <row r="240" spans="1:5" ht="15">
      <c r="A240" s="25" t="s">
        <v>2</v>
      </c>
      <c r="B240" s="3" t="s">
        <v>70</v>
      </c>
      <c r="C240" s="3" t="s">
        <v>201</v>
      </c>
      <c r="D240" s="3" t="s">
        <v>25</v>
      </c>
      <c r="E240" s="92">
        <v>78.2</v>
      </c>
    </row>
    <row r="241" spans="1:5" ht="30">
      <c r="A241" s="112" t="s">
        <v>56</v>
      </c>
      <c r="B241" s="105" t="s">
        <v>57</v>
      </c>
      <c r="C241" s="105"/>
      <c r="D241" s="105"/>
      <c r="E241" s="174">
        <f>E242</f>
        <v>76</v>
      </c>
    </row>
    <row r="242" spans="1:5" ht="15">
      <c r="A242" s="104" t="s">
        <v>202</v>
      </c>
      <c r="B242" s="107" t="s">
        <v>57</v>
      </c>
      <c r="C242" s="2" t="s">
        <v>201</v>
      </c>
      <c r="D242" s="107"/>
      <c r="E242" s="175">
        <f>E243</f>
        <v>76</v>
      </c>
    </row>
    <row r="243" spans="1:5" ht="45">
      <c r="A243" s="25" t="s">
        <v>10</v>
      </c>
      <c r="B243" s="110" t="s">
        <v>57</v>
      </c>
      <c r="C243" s="3" t="s">
        <v>201</v>
      </c>
      <c r="D243" s="110" t="s">
        <v>1</v>
      </c>
      <c r="E243" s="176">
        <v>76</v>
      </c>
    </row>
    <row r="244" spans="1:5" ht="45">
      <c r="A244" s="1" t="s">
        <v>58</v>
      </c>
      <c r="B244" s="4" t="s">
        <v>59</v>
      </c>
      <c r="C244" s="4"/>
      <c r="D244" s="4"/>
      <c r="E244" s="21">
        <f>E245</f>
        <v>49.6</v>
      </c>
    </row>
    <row r="245" spans="1:5" ht="15">
      <c r="A245" s="104" t="s">
        <v>202</v>
      </c>
      <c r="B245" s="2" t="s">
        <v>59</v>
      </c>
      <c r="C245" s="2" t="s">
        <v>201</v>
      </c>
      <c r="D245" s="2"/>
      <c r="E245" s="79">
        <f>E246</f>
        <v>49.6</v>
      </c>
    </row>
    <row r="246" spans="1:5" ht="45">
      <c r="A246" s="25" t="s">
        <v>9</v>
      </c>
      <c r="B246" s="3" t="s">
        <v>59</v>
      </c>
      <c r="C246" s="3" t="s">
        <v>201</v>
      </c>
      <c r="D246" s="3" t="s">
        <v>0</v>
      </c>
      <c r="E246" s="80">
        <v>49.6</v>
      </c>
    </row>
    <row r="247" spans="1:5" ht="45">
      <c r="A247" s="6" t="s">
        <v>60</v>
      </c>
      <c r="B247" s="82" t="s">
        <v>61</v>
      </c>
      <c r="C247" s="82"/>
      <c r="D247" s="82"/>
      <c r="E247" s="113">
        <f>E248</f>
        <v>11.1</v>
      </c>
    </row>
    <row r="248" spans="1:5" ht="15">
      <c r="A248" s="104" t="s">
        <v>202</v>
      </c>
      <c r="B248" s="2" t="s">
        <v>61</v>
      </c>
      <c r="C248" s="2" t="s">
        <v>201</v>
      </c>
      <c r="D248" s="2"/>
      <c r="E248" s="114">
        <f>E249</f>
        <v>11.1</v>
      </c>
    </row>
    <row r="249" spans="1:5" ht="30">
      <c r="A249" s="97" t="s">
        <v>107</v>
      </c>
      <c r="B249" s="3" t="s">
        <v>61</v>
      </c>
      <c r="C249" s="3" t="s">
        <v>201</v>
      </c>
      <c r="D249" s="3" t="s">
        <v>3</v>
      </c>
      <c r="E249" s="115">
        <f>25.7-14.6</f>
        <v>11.1</v>
      </c>
    </row>
    <row r="250" spans="1:5" ht="30">
      <c r="A250" s="116" t="s">
        <v>63</v>
      </c>
      <c r="B250" s="4" t="s">
        <v>62</v>
      </c>
      <c r="C250" s="4"/>
      <c r="D250" s="4"/>
      <c r="E250" s="117">
        <f>E251</f>
        <v>130.2</v>
      </c>
    </row>
    <row r="251" spans="1:5" ht="15">
      <c r="A251" s="104" t="s">
        <v>202</v>
      </c>
      <c r="B251" s="2" t="s">
        <v>62</v>
      </c>
      <c r="C251" s="2" t="s">
        <v>201</v>
      </c>
      <c r="D251" s="2"/>
      <c r="E251" s="118">
        <f>E252</f>
        <v>130.2</v>
      </c>
    </row>
    <row r="252" spans="1:5" ht="45.75" thickBot="1">
      <c r="A252" s="25" t="s">
        <v>10</v>
      </c>
      <c r="B252" s="3" t="s">
        <v>62</v>
      </c>
      <c r="C252" s="3" t="s">
        <v>201</v>
      </c>
      <c r="D252" s="3" t="s">
        <v>1</v>
      </c>
      <c r="E252" s="119">
        <v>130.2</v>
      </c>
    </row>
    <row r="253" spans="1:5" ht="16.5" thickBot="1">
      <c r="A253" s="120" t="s">
        <v>17</v>
      </c>
      <c r="B253" s="121"/>
      <c r="C253" s="121"/>
      <c r="D253" s="121"/>
      <c r="E253" s="150">
        <f>E29+E60+E89+E109+E146+E168+E151+E16+E44+E65+E75+E49+E21+E84</f>
        <v>43788.4</v>
      </c>
    </row>
  </sheetData>
  <sheetProtection/>
  <autoFilter ref="A14:E253"/>
  <mergeCells count="11">
    <mergeCell ref="A7:E7"/>
    <mergeCell ref="A8:E8"/>
    <mergeCell ref="A9:E9"/>
    <mergeCell ref="A10:E10"/>
    <mergeCell ref="A12:E12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2020-12-29T15:11:38Z</cp:lastPrinted>
  <dcterms:created xsi:type="dcterms:W3CDTF">2007-10-29T08:26:16Z</dcterms:created>
  <dcterms:modified xsi:type="dcterms:W3CDTF">2020-12-29T15:11:40Z</dcterms:modified>
  <cp:category/>
  <cp:version/>
  <cp:contentType/>
  <cp:contentStatus/>
</cp:coreProperties>
</file>