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activeTab="0"/>
  </bookViews>
  <sheets>
    <sheet name="декабрь" sheetId="1" r:id="rId1"/>
  </sheets>
  <definedNames>
    <definedName name="_xlnm._FilterDatabase" localSheetId="0" hidden="1">'декабрь'!$A$14:$G$221</definedName>
    <definedName name="_xlnm.Print_Titles" localSheetId="0">'декабрь'!$14:$15</definedName>
    <definedName name="_xlnm.Print_Area" localSheetId="0">'декабрь'!$A$1:$G$221</definedName>
  </definedNames>
  <calcPr fullCalcOnLoad="1"/>
</workbook>
</file>

<file path=xl/sharedStrings.xml><?xml version="1.0" encoding="utf-8"?>
<sst xmlns="http://schemas.openxmlformats.org/spreadsheetml/2006/main" count="608" uniqueCount="241">
  <si>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</si>
  <si>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</si>
  <si>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</si>
  <si>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</si>
  <si>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</si>
  <si>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</si>
  <si>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</si>
  <si>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</si>
  <si>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</si>
  <si>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</si>
  <si>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</si>
  <si>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</si>
  <si>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</si>
  <si>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</si>
  <si>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</si>
  <si>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</si>
  <si>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</si>
  <si>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</si>
  <si>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</si>
  <si>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</si>
  <si>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</si>
  <si>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</si>
  <si>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</si>
  <si>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</si>
  <si>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</si>
  <si>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</si>
  <si>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</si>
  <si>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</si>
  <si>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</si>
  <si>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</si>
  <si>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</si>
  <si>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</si>
  <si>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</si>
  <si>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</si>
  <si>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</si>
  <si>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</si>
  <si>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</si>
  <si>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</si>
  <si>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</si>
  <si>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</si>
  <si>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</si>
  <si>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</si>
  <si>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</si>
  <si>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</si>
  <si>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</si>
  <si>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</si>
  <si>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</si>
  <si>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</si>
  <si>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</si>
  <si>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</si>
  <si>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</si>
  <si>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</si>
  <si>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</si>
  <si>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</si>
  <si>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</si>
  <si>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</si>
  <si>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</si>
  <si>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</si>
  <si>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</si>
  <si>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</si>
  <si>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</si>
  <si>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</si>
  <si>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</si>
  <si>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</si>
  <si>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</si>
  <si>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</si>
  <si>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</si>
  <si>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</si>
  <si>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</si>
  <si>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</si>
  <si>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</si>
  <si>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</si>
  <si>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</si>
  <si>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</si>
  <si>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</si>
  <si>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</si>
  <si>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</si>
  <si>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</si>
  <si>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</si>
  <si>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</si>
  <si>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</si>
  <si>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</si>
  <si>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</si>
  <si>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</si>
  <si>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</si>
  <si>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</si>
  <si>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</si>
  <si>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</si>
  <si>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</si>
  <si>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</si>
  <si>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</si>
  <si>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</si>
  <si>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</si>
  <si>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</si>
  <si>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</si>
  <si>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</si>
  <si>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</si>
  <si>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</si>
  <si>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</si>
  <si>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</si>
  <si>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</si>
  <si>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</si>
  <si>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</si>
  <si>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</si>
  <si>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</si>
  <si>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</si>
  <si>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</si>
  <si>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</si>
  <si>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</si>
  <si>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</si>
  <si>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</si>
  <si>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</si>
  <si>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</si>
  <si>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</si>
  <si>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</si>
  <si>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</si>
  <si>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</si>
  <si>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</si>
  <si>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</si>
  <si>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</si>
  <si>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</si>
  <si>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</si>
  <si>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</si>
  <si>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</si>
  <si>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</si>
  <si>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</si>
  <si>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</si>
  <si>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</si>
  <si>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</si>
  <si>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</si>
  <si>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</si>
  <si>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</si>
  <si>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</si>
  <si>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</si>
  <si>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</si>
  <si>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</si>
  <si>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</si>
  <si>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</si>
  <si>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</si>
  <si>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</si>
  <si>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</si>
  <si>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</si>
  <si>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</si>
  <si>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</si>
  <si>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</si>
  <si>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</si>
  <si>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</si>
  <si>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</si>
  <si>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</si>
  <si>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</si>
  <si>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</si>
  <si>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</si>
  <si>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</si>
  <si>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</si>
  <si>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</si>
  <si>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</si>
  <si>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</si>
  <si>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</si>
  <si>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</si>
  <si>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</si>
  <si>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</si>
  <si>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</si>
  <si>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</si>
  <si>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</si>
  <si>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</si>
  <si>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</si>
  <si>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</si>
  <si>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</si>
  <si>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</si>
  <si>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</si>
  <si>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</si>
  <si>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</si>
  <si>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</si>
  <si>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</si>
  <si>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</si>
  <si>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</si>
  <si>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</si>
  <si>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</si>
  <si>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</si>
  <si>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</si>
  <si>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</si>
  <si>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</si>
  <si>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</si>
  <si>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</si>
  <si>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</si>
  <si>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</si>
  <si>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</si>
  <si>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</si>
  <si>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</si>
  <si>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</si>
  <si>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</si>
  <si>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</si>
  <si>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</si>
  <si>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</si>
  <si>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</si>
  <si>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</si>
  <si>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</si>
  <si>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2021 год и плановый период 2022 и 2023 годов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</si>
  <si>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</si>
  <si>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</si>
  <si>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 </t>
  </si>
  <si>
    <t>72 0 01 14670</t>
  </si>
  <si>
    <t>Мероприятия по борьбе с борщевиком Сосновского</t>
  </si>
  <si>
    <t>7Т 0 01 S4840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</si>
  <si>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</si>
  <si>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</si>
  <si>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</si>
  <si>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</si>
  <si>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</si>
  <si>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</si>
  <si>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</si>
  <si>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</si>
  <si>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</si>
  <si>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</si>
  <si>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</si>
  <si>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</si>
  <si>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</si>
  <si>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от "11" декабря  2020 г. № 69</t>
  </si>
  <si>
    <t>(в редакции решения совета депутатов</t>
  </si>
  <si>
    <t>64 1 01 S4200</t>
  </si>
  <si>
    <t>98 9 09 10340</t>
  </si>
  <si>
    <t>Выполнение комплексных кадастровых работ</t>
  </si>
  <si>
    <t>7Т 0 01 15360</t>
  </si>
  <si>
    <t>Организация сбора и вывоза бытовых отходов и мусора</t>
  </si>
  <si>
    <t>51 0 00 00000</t>
  </si>
  <si>
    <t>51 0 01 00000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</si>
  <si>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</si>
  <si>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</si>
  <si>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98 9 09 16270</t>
  </si>
  <si>
    <t>Составление смет, проведение экспертиз и осуществление технического надзора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</si>
  <si>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</si>
  <si>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</si>
  <si>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5Г 1 01 13940</t>
  </si>
  <si>
    <t>Создание резервов материальных средств для ликвидации чрезвычайных ситуаций</t>
  </si>
  <si>
    <t>Оснащение мест (площадок) накопления твердых коммунальных отходов емкостями для накопления</t>
  </si>
  <si>
    <t>51 0  01 S4960</t>
  </si>
  <si>
    <t>Предоставление субсидий бюджетным, автономным учреждениям и иным некоммерческим организациям</t>
  </si>
  <si>
    <t>67 4 09 55490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</si>
  <si>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</si>
  <si>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67 1 09 55490</t>
  </si>
  <si>
    <t>от "23" декабря 2021г №45)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</si>
</sst>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7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5" fontId="4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 wrapText="1"/>
    </xf>
    <xf numFmtId="175" fontId="7" fillId="0" borderId="16" xfId="0" applyNumberFormat="1" applyFont="1" applyFill="1" applyBorder="1" applyAlignment="1">
      <alignment horizontal="right"/>
    </xf>
    <xf numFmtId="175" fontId="7" fillId="0" borderId="2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175" fontId="6" fillId="0" borderId="22" xfId="0" applyNumberFormat="1" applyFont="1" applyFill="1" applyBorder="1" applyAlignment="1">
      <alignment horizontal="right"/>
    </xf>
    <xf numFmtId="175" fontId="6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/>
    </xf>
    <xf numFmtId="175" fontId="5" fillId="0" borderId="25" xfId="0" applyNumberFormat="1" applyFont="1" applyFill="1" applyBorder="1" applyAlignment="1">
      <alignment horizontal="right"/>
    </xf>
    <xf numFmtId="175" fontId="5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/>
    </xf>
    <xf numFmtId="175" fontId="5" fillId="0" borderId="28" xfId="0" applyNumberFormat="1" applyFont="1" applyFill="1" applyBorder="1" applyAlignment="1">
      <alignment horizontal="right"/>
    </xf>
    <xf numFmtId="175" fontId="5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left" wrapText="1"/>
    </xf>
    <xf numFmtId="175" fontId="4" fillId="0" borderId="31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75" fontId="7" fillId="0" borderId="34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center"/>
    </xf>
    <xf numFmtId="175" fontId="5" fillId="0" borderId="34" xfId="0" applyNumberFormat="1" applyFont="1" applyFill="1" applyBorder="1" applyAlignment="1">
      <alignment horizontal="right"/>
    </xf>
    <xf numFmtId="175" fontId="5" fillId="0" borderId="3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/>
    </xf>
    <xf numFmtId="175" fontId="4" fillId="0" borderId="22" xfId="0" applyNumberFormat="1" applyFont="1" applyFill="1" applyBorder="1" applyAlignment="1">
      <alignment horizontal="right"/>
    </xf>
    <xf numFmtId="175" fontId="4" fillId="0" borderId="23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right"/>
    </xf>
    <xf numFmtId="175" fontId="5" fillId="0" borderId="22" xfId="0" applyNumberFormat="1" applyFont="1" applyFill="1" applyBorder="1" applyAlignment="1">
      <alignment horizontal="right"/>
    </xf>
    <xf numFmtId="175" fontId="5" fillId="0" borderId="23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175" fontId="4" fillId="0" borderId="20" xfId="0" applyNumberFormat="1" applyFont="1" applyFill="1" applyBorder="1" applyAlignment="1">
      <alignment horizontal="right"/>
    </xf>
    <xf numFmtId="0" fontId="7" fillId="0" borderId="4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175" fontId="4" fillId="0" borderId="34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74" fontId="5" fillId="0" borderId="48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74" fontId="5" fillId="0" borderId="49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174" fontId="5" fillId="0" borderId="50" xfId="0" applyNumberFormat="1" applyFont="1" applyFill="1" applyBorder="1" applyAlignment="1">
      <alignment horizontal="right"/>
    </xf>
    <xf numFmtId="174" fontId="5" fillId="0" borderId="51" xfId="0" applyNumberFormat="1" applyFont="1" applyFill="1" applyBorder="1" applyAlignment="1">
      <alignment horizontal="right"/>
    </xf>
    <xf numFmtId="174" fontId="5" fillId="0" borderId="52" xfId="0" applyNumberFormat="1" applyFont="1" applyFill="1" applyBorder="1" applyAlignment="1">
      <alignment horizontal="right"/>
    </xf>
    <xf numFmtId="174" fontId="5" fillId="0" borderId="53" xfId="0" applyNumberFormat="1" applyFont="1" applyFill="1" applyBorder="1" applyAlignment="1">
      <alignment horizontal="right"/>
    </xf>
    <xf numFmtId="175" fontId="4" fillId="0" borderId="38" xfId="0" applyNumberFormat="1" applyFont="1" applyFill="1" applyBorder="1" applyAlignment="1">
      <alignment horizontal="right"/>
    </xf>
    <xf numFmtId="0" fontId="6" fillId="0" borderId="5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175" fontId="5" fillId="0" borderId="54" xfId="0" applyNumberFormat="1" applyFont="1" applyFill="1" applyBorder="1" applyAlignment="1">
      <alignment horizontal="right"/>
    </xf>
    <xf numFmtId="175" fontId="5" fillId="0" borderId="55" xfId="0" applyNumberFormat="1" applyFont="1" applyFill="1" applyBorder="1" applyAlignment="1">
      <alignment horizontal="right"/>
    </xf>
    <xf numFmtId="0" fontId="7" fillId="0" borderId="5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wrapText="1"/>
    </xf>
    <xf numFmtId="175" fontId="5" fillId="0" borderId="25" xfId="0" applyNumberFormat="1" applyFont="1" applyFill="1" applyBorder="1" applyAlignment="1">
      <alignment horizontal="right"/>
    </xf>
    <xf numFmtId="175" fontId="5" fillId="0" borderId="26" xfId="0" applyNumberFormat="1" applyFont="1" applyFill="1" applyBorder="1" applyAlignment="1">
      <alignment horizontal="right"/>
    </xf>
    <xf numFmtId="175" fontId="5" fillId="0" borderId="28" xfId="0" applyNumberFormat="1" applyFont="1" applyFill="1" applyBorder="1" applyAlignment="1">
      <alignment horizontal="right"/>
    </xf>
    <xf numFmtId="175" fontId="5" fillId="0" borderId="29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 wrapText="1"/>
    </xf>
    <xf numFmtId="175" fontId="7" fillId="0" borderId="17" xfId="0" applyNumberFormat="1" applyFont="1" applyFill="1" applyBorder="1" applyAlignment="1">
      <alignment horizontal="right"/>
    </xf>
    <xf numFmtId="175" fontId="7" fillId="0" borderId="31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right"/>
    </xf>
    <xf numFmtId="175" fontId="6" fillId="0" borderId="20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175" fontId="5" fillId="0" borderId="22" xfId="0" applyNumberFormat="1" applyFont="1" applyFill="1" applyBorder="1" applyAlignment="1">
      <alignment horizontal="right"/>
    </xf>
    <xf numFmtId="175" fontId="5" fillId="0" borderId="23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right"/>
    </xf>
    <xf numFmtId="175" fontId="5" fillId="0" borderId="33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left" wrapText="1"/>
    </xf>
    <xf numFmtId="175" fontId="7" fillId="0" borderId="35" xfId="0" applyNumberFormat="1" applyFont="1" applyFill="1" applyBorder="1" applyAlignment="1">
      <alignment horizontal="right"/>
    </xf>
    <xf numFmtId="175" fontId="7" fillId="0" borderId="60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right"/>
    </xf>
    <xf numFmtId="175" fontId="4" fillId="0" borderId="58" xfId="0" applyNumberFormat="1" applyFont="1" applyFill="1" applyBorder="1" applyAlignment="1">
      <alignment horizontal="right"/>
    </xf>
    <xf numFmtId="174" fontId="4" fillId="0" borderId="1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left" wrapText="1"/>
    </xf>
    <xf numFmtId="0" fontId="6" fillId="0" borderId="63" xfId="0" applyFont="1" applyFill="1" applyBorder="1" applyAlignment="1">
      <alignment horizontal="left" wrapText="1"/>
    </xf>
    <xf numFmtId="0" fontId="6" fillId="0" borderId="59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/>
    </xf>
    <xf numFmtId="175" fontId="6" fillId="0" borderId="34" xfId="0" applyNumberFormat="1" applyFont="1" applyFill="1" applyBorder="1" applyAlignment="1">
      <alignment horizontal="right"/>
    </xf>
    <xf numFmtId="175" fontId="6" fillId="0" borderId="38" xfId="0" applyNumberFormat="1" applyFont="1" applyFill="1" applyBorder="1" applyAlignment="1">
      <alignment horizontal="right"/>
    </xf>
    <xf numFmtId="0" fontId="6" fillId="0" borderId="37" xfId="0" applyFont="1" applyFill="1" applyBorder="1" applyAlignment="1">
      <alignment horizontal="left" wrapText="1"/>
    </xf>
    <xf numFmtId="175" fontId="6" fillId="0" borderId="25" xfId="0" applyNumberFormat="1" applyFont="1" applyFill="1" applyBorder="1" applyAlignment="1">
      <alignment horizontal="right"/>
    </xf>
    <xf numFmtId="175" fontId="6" fillId="0" borderId="26" xfId="0" applyNumberFormat="1" applyFont="1" applyFill="1" applyBorder="1" applyAlignment="1">
      <alignment horizontal="right"/>
    </xf>
    <xf numFmtId="0" fontId="5" fillId="0" borderId="64" xfId="0" applyFont="1" applyFill="1" applyBorder="1" applyAlignment="1">
      <alignment horizontal="left" wrapText="1"/>
    </xf>
    <xf numFmtId="0" fontId="6" fillId="0" borderId="65" xfId="0" applyFont="1" applyFill="1" applyBorder="1" applyAlignment="1">
      <alignment horizontal="left" wrapText="1"/>
    </xf>
    <xf numFmtId="0" fontId="6" fillId="0" borderId="66" xfId="0" applyFont="1" applyFill="1" applyBorder="1" applyAlignment="1">
      <alignment horizontal="center"/>
    </xf>
    <xf numFmtId="175" fontId="6" fillId="0" borderId="66" xfId="0" applyNumberFormat="1" applyFont="1" applyFill="1" applyBorder="1" applyAlignment="1">
      <alignment horizontal="right"/>
    </xf>
    <xf numFmtId="175" fontId="6" fillId="0" borderId="67" xfId="0" applyNumberFormat="1" applyFont="1" applyFill="1" applyBorder="1" applyAlignment="1">
      <alignment horizontal="right"/>
    </xf>
    <xf numFmtId="0" fontId="5" fillId="0" borderId="68" xfId="0" applyFont="1" applyFill="1" applyBorder="1" applyAlignment="1">
      <alignment horizontal="center"/>
    </xf>
    <xf numFmtId="175" fontId="5" fillId="0" borderId="68" xfId="0" applyNumberFormat="1" applyFont="1" applyFill="1" applyBorder="1" applyAlignment="1">
      <alignment horizontal="right"/>
    </xf>
    <xf numFmtId="175" fontId="5" fillId="0" borderId="69" xfId="0" applyNumberFormat="1" applyFont="1" applyFill="1" applyBorder="1" applyAlignment="1">
      <alignment horizontal="right"/>
    </xf>
    <xf numFmtId="0" fontId="5" fillId="0" borderId="70" xfId="0" applyFont="1" applyFill="1" applyBorder="1" applyAlignment="1">
      <alignment horizontal="left" wrapText="1"/>
    </xf>
    <xf numFmtId="0" fontId="5" fillId="0" borderId="71" xfId="0" applyFont="1" applyFill="1" applyBorder="1" applyAlignment="1">
      <alignment horizontal="center"/>
    </xf>
    <xf numFmtId="175" fontId="5" fillId="0" borderId="71" xfId="0" applyNumberFormat="1" applyFont="1" applyFill="1" applyBorder="1" applyAlignment="1">
      <alignment horizontal="right"/>
    </xf>
    <xf numFmtId="175" fontId="5" fillId="0" borderId="72" xfId="0" applyNumberFormat="1" applyFont="1" applyFill="1" applyBorder="1" applyAlignment="1">
      <alignment horizontal="right"/>
    </xf>
    <xf numFmtId="0" fontId="6" fillId="0" borderId="73" xfId="0" applyFont="1" applyFill="1" applyBorder="1" applyAlignment="1">
      <alignment horizontal="left" wrapText="1"/>
    </xf>
    <xf numFmtId="0" fontId="6" fillId="0" borderId="74" xfId="0" applyFont="1" applyFill="1" applyBorder="1" applyAlignment="1">
      <alignment horizontal="left" wrapText="1"/>
    </xf>
    <xf numFmtId="0" fontId="6" fillId="0" borderId="75" xfId="0" applyFont="1" applyFill="1" applyBorder="1" applyAlignment="1">
      <alignment horizontal="left" wrapText="1"/>
    </xf>
    <xf numFmtId="175" fontId="5" fillId="0" borderId="76" xfId="0" applyNumberFormat="1" applyFont="1" applyFill="1" applyBorder="1" applyAlignment="1">
      <alignment horizontal="right"/>
    </xf>
    <xf numFmtId="175" fontId="5" fillId="0" borderId="77" xfId="0" applyNumberFormat="1" applyFont="1" applyFill="1" applyBorder="1" applyAlignment="1">
      <alignment horizontal="right"/>
    </xf>
    <xf numFmtId="0" fontId="4" fillId="0" borderId="78" xfId="0" applyFont="1" applyFill="1" applyBorder="1" applyAlignment="1">
      <alignment horizontal="left" wrapText="1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175" fontId="4" fillId="0" borderId="8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showGridLines="0" tabSelected="1" view="pageBreakPreview" zoomScaleSheetLayoutView="100" zoomScalePageLayoutView="0" workbookViewId="0" topLeftCell="A180">
      <selection activeCell="B6" sqref="B6:G6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76" t="s">
        <v>21</v>
      </c>
      <c r="B1" s="176"/>
      <c r="C1" s="176"/>
      <c r="D1" s="176"/>
      <c r="E1" s="176"/>
      <c r="F1" s="176"/>
      <c r="G1" s="176"/>
    </row>
    <row r="2" spans="1:7" ht="15.75">
      <c r="A2" s="177" t="s">
        <v>37</v>
      </c>
      <c r="B2" s="177"/>
      <c r="C2" s="177"/>
      <c r="D2" s="177"/>
      <c r="E2" s="177"/>
      <c r="F2" s="177"/>
      <c r="G2" s="177"/>
    </row>
    <row r="3" spans="1:7" ht="15.75">
      <c r="A3" s="7"/>
      <c r="B3" s="177" t="s">
        <v>38</v>
      </c>
      <c r="C3" s="177"/>
      <c r="D3" s="177"/>
      <c r="E3" s="177"/>
      <c r="F3" s="177"/>
      <c r="G3" s="177"/>
    </row>
    <row r="4" spans="1:7" ht="15.75">
      <c r="A4" s="177" t="s">
        <v>39</v>
      </c>
      <c r="B4" s="177"/>
      <c r="C4" s="177"/>
      <c r="D4" s="177"/>
      <c r="E4" s="177"/>
      <c r="F4" s="177"/>
      <c r="G4" s="177"/>
    </row>
    <row r="5" spans="1:7" ht="15.75">
      <c r="A5" s="177" t="s">
        <v>41</v>
      </c>
      <c r="B5" s="177"/>
      <c r="C5" s="177"/>
      <c r="D5" s="177"/>
      <c r="E5" s="177"/>
      <c r="F5" s="177"/>
      <c r="G5" s="177"/>
    </row>
    <row r="6" spans="1:7" ht="15.75">
      <c r="A6" s="7"/>
      <c r="B6" s="177" t="s">
        <v>40</v>
      </c>
      <c r="C6" s="177"/>
      <c r="D6" s="177"/>
      <c r="E6" s="177"/>
      <c r="F6" s="177"/>
      <c r="G6" s="177"/>
    </row>
    <row r="7" spans="1:7" ht="15.75">
      <c r="A7" s="176" t="s">
        <v>217</v>
      </c>
      <c r="B7" s="176"/>
      <c r="C7" s="176"/>
      <c r="D7" s="176"/>
      <c r="E7" s="176"/>
      <c r="F7" s="176"/>
      <c r="G7" s="176"/>
    </row>
    <row r="8" spans="1:7" ht="15.75">
      <c r="A8" s="177" t="s">
        <v>120</v>
      </c>
      <c r="B8" s="177"/>
      <c r="C8" s="177"/>
      <c r="D8" s="177"/>
      <c r="E8" s="177"/>
      <c r="F8" s="177"/>
      <c r="G8" s="177"/>
    </row>
    <row r="9" spans="1:7" ht="15.75">
      <c r="A9" s="7"/>
      <c r="B9" s="177" t="s">
        <v>218</v>
      </c>
      <c r="C9" s="177"/>
      <c r="D9" s="177"/>
      <c r="E9" s="177"/>
      <c r="F9" s="177"/>
      <c r="G9" s="177"/>
    </row>
    <row r="10" spans="1:7" ht="15.75">
      <c r="A10" s="7"/>
      <c r="B10" s="7"/>
      <c r="C10" s="7"/>
      <c r="D10" s="7"/>
      <c r="E10" s="177" t="s">
        <v>240</v>
      </c>
      <c r="F10" s="177"/>
      <c r="G10" s="177"/>
    </row>
    <row r="11" spans="1:7" ht="15.75">
      <c r="A11" s="7"/>
      <c r="B11" s="7"/>
      <c r="C11" s="7"/>
      <c r="D11" s="7"/>
      <c r="E11" s="7"/>
      <c r="F11" s="7"/>
      <c r="G11" s="7"/>
    </row>
    <row r="12" spans="1:7" ht="81" customHeight="1">
      <c r="A12" s="178" t="s">
        <v>197</v>
      </c>
      <c r="B12" s="179"/>
      <c r="C12" s="179"/>
      <c r="D12" s="179"/>
      <c r="E12" s="179"/>
      <c r="F12" s="179"/>
      <c r="G12" s="179"/>
    </row>
    <row r="13" ht="13.5" customHeight="1" thickBot="1"/>
    <row r="14" spans="1:7" ht="43.5" customHeight="1" thickTop="1">
      <c r="A14" s="2" t="s">
        <v>13</v>
      </c>
      <c r="B14" s="3" t="s">
        <v>17</v>
      </c>
      <c r="C14" s="3" t="s">
        <v>18</v>
      </c>
      <c r="D14" s="3" t="s">
        <v>193</v>
      </c>
      <c r="E14" s="4" t="s">
        <v>194</v>
      </c>
      <c r="F14" s="4" t="s">
        <v>195</v>
      </c>
      <c r="G14" s="4" t="s">
        <v>196</v>
      </c>
    </row>
    <row r="15" spans="1:7" ht="17.25" customHeight="1" thickBot="1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69.75" customHeight="1" thickTop="1">
      <c r="A16" s="8" t="s">
        <v>205</v>
      </c>
      <c r="B16" s="9" t="s">
        <v>127</v>
      </c>
      <c r="C16" s="10"/>
      <c r="D16" s="10"/>
      <c r="E16" s="11">
        <f aca="true" t="shared" si="0" ref="E16:G20">E17</f>
        <v>0</v>
      </c>
      <c r="F16" s="11">
        <f t="shared" si="0"/>
        <v>5</v>
      </c>
      <c r="G16" s="11">
        <f t="shared" si="0"/>
        <v>5</v>
      </c>
    </row>
    <row r="17" spans="1:7" ht="69.75" customHeight="1">
      <c r="A17" s="12" t="s">
        <v>209</v>
      </c>
      <c r="B17" s="13" t="s">
        <v>210</v>
      </c>
      <c r="C17" s="9"/>
      <c r="D17" s="9"/>
      <c r="E17" s="14">
        <f t="shared" si="0"/>
        <v>0</v>
      </c>
      <c r="F17" s="14">
        <f t="shared" si="0"/>
        <v>5</v>
      </c>
      <c r="G17" s="14">
        <f t="shared" si="0"/>
        <v>5</v>
      </c>
    </row>
    <row r="18" spans="1:7" ht="46.5" customHeight="1">
      <c r="A18" s="15" t="s">
        <v>206</v>
      </c>
      <c r="B18" s="13" t="s">
        <v>207</v>
      </c>
      <c r="C18" s="13"/>
      <c r="D18" s="13"/>
      <c r="E18" s="16">
        <f t="shared" si="0"/>
        <v>0</v>
      </c>
      <c r="F18" s="16">
        <f t="shared" si="0"/>
        <v>5</v>
      </c>
      <c r="G18" s="17">
        <f>G19</f>
        <v>5</v>
      </c>
    </row>
    <row r="19" spans="1:7" ht="67.5" customHeight="1">
      <c r="A19" s="18" t="s">
        <v>129</v>
      </c>
      <c r="B19" s="19" t="s">
        <v>208</v>
      </c>
      <c r="C19" s="19"/>
      <c r="D19" s="19"/>
      <c r="E19" s="20">
        <f t="shared" si="0"/>
        <v>0</v>
      </c>
      <c r="F19" s="20">
        <f t="shared" si="0"/>
        <v>5</v>
      </c>
      <c r="G19" s="21">
        <f>G20</f>
        <v>5</v>
      </c>
    </row>
    <row r="20" spans="1:7" ht="30.75" customHeight="1">
      <c r="A20" s="22" t="s">
        <v>180</v>
      </c>
      <c r="B20" s="23" t="s">
        <v>208</v>
      </c>
      <c r="C20" s="23" t="s">
        <v>169</v>
      </c>
      <c r="D20" s="23"/>
      <c r="E20" s="24">
        <f t="shared" si="0"/>
        <v>0</v>
      </c>
      <c r="F20" s="24">
        <f t="shared" si="0"/>
        <v>5</v>
      </c>
      <c r="G20" s="25">
        <f>G21</f>
        <v>5</v>
      </c>
    </row>
    <row r="21" spans="1:7" ht="30.75" customHeight="1">
      <c r="A21" s="26" t="s">
        <v>130</v>
      </c>
      <c r="B21" s="27" t="s">
        <v>208</v>
      </c>
      <c r="C21" s="27" t="s">
        <v>169</v>
      </c>
      <c r="D21" s="27" t="s">
        <v>128</v>
      </c>
      <c r="E21" s="28">
        <v>0</v>
      </c>
      <c r="F21" s="28">
        <v>5</v>
      </c>
      <c r="G21" s="29">
        <v>5</v>
      </c>
    </row>
    <row r="22" spans="1:7" ht="64.5" customHeight="1">
      <c r="A22" s="30" t="s">
        <v>34</v>
      </c>
      <c r="B22" s="10" t="s">
        <v>84</v>
      </c>
      <c r="C22" s="10" t="s">
        <v>14</v>
      </c>
      <c r="D22" s="10"/>
      <c r="E22" s="11">
        <f>E23</f>
        <v>8159.800000000001</v>
      </c>
      <c r="F22" s="11">
        <f>F23</f>
        <v>5516.200000000001</v>
      </c>
      <c r="G22" s="31">
        <f>G23</f>
        <v>5803.599999999999</v>
      </c>
    </row>
    <row r="23" spans="1:7" ht="37.5" customHeight="1">
      <c r="A23" s="32" t="s">
        <v>87</v>
      </c>
      <c r="B23" s="33" t="s">
        <v>85</v>
      </c>
      <c r="C23" s="34"/>
      <c r="D23" s="35"/>
      <c r="E23" s="36">
        <f>E24+E31</f>
        <v>8159.800000000001</v>
      </c>
      <c r="F23" s="36">
        <f>F24+F31</f>
        <v>5516.200000000001</v>
      </c>
      <c r="G23" s="36">
        <f>G24+G31</f>
        <v>5803.599999999999</v>
      </c>
    </row>
    <row r="24" spans="1:7" ht="32.25" customHeight="1">
      <c r="A24" s="37" t="s">
        <v>86</v>
      </c>
      <c r="B24" s="19" t="s">
        <v>88</v>
      </c>
      <c r="C24" s="19"/>
      <c r="D24" s="19"/>
      <c r="E24" s="20">
        <f>E25+E27+E29</f>
        <v>6151.400000000001</v>
      </c>
      <c r="F24" s="20">
        <f>F25+F27</f>
        <v>5516.200000000001</v>
      </c>
      <c r="G24" s="20">
        <f>G25+G27</f>
        <v>5803.599999999999</v>
      </c>
    </row>
    <row r="25" spans="1:7" ht="60">
      <c r="A25" s="38" t="s">
        <v>176</v>
      </c>
      <c r="B25" s="23" t="s">
        <v>88</v>
      </c>
      <c r="C25" s="23" t="s">
        <v>170</v>
      </c>
      <c r="D25" s="23"/>
      <c r="E25" s="24">
        <f>E26</f>
        <v>2951.4</v>
      </c>
      <c r="F25" s="24">
        <f>F26</f>
        <v>4538.1</v>
      </c>
      <c r="G25" s="25">
        <f>G26</f>
        <v>4679.4</v>
      </c>
    </row>
    <row r="26" spans="1:7" ht="26.25" customHeight="1">
      <c r="A26" s="26" t="s">
        <v>15</v>
      </c>
      <c r="B26" s="27" t="s">
        <v>88</v>
      </c>
      <c r="C26" s="27" t="s">
        <v>170</v>
      </c>
      <c r="D26" s="27" t="s">
        <v>7</v>
      </c>
      <c r="E26" s="28">
        <f>2902.1+37.9+11.4</f>
        <v>2951.4</v>
      </c>
      <c r="F26" s="28">
        <v>4538.1</v>
      </c>
      <c r="G26" s="29">
        <v>4679.4</v>
      </c>
    </row>
    <row r="27" spans="1:7" ht="30">
      <c r="A27" s="22" t="s">
        <v>180</v>
      </c>
      <c r="B27" s="39" t="s">
        <v>88</v>
      </c>
      <c r="C27" s="39" t="s">
        <v>169</v>
      </c>
      <c r="D27" s="39"/>
      <c r="E27" s="40">
        <f>E28</f>
        <v>2905.8</v>
      </c>
      <c r="F27" s="40">
        <f>F28</f>
        <v>978.1</v>
      </c>
      <c r="G27" s="41">
        <f>G28</f>
        <v>1124.2</v>
      </c>
    </row>
    <row r="28" spans="1:7" ht="22.5" customHeight="1">
      <c r="A28" s="26" t="s">
        <v>15</v>
      </c>
      <c r="B28" s="27" t="s">
        <v>88</v>
      </c>
      <c r="C28" s="27" t="s">
        <v>169</v>
      </c>
      <c r="D28" s="27" t="s">
        <v>7</v>
      </c>
      <c r="E28" s="28">
        <f>1824.9+600+480.9</f>
        <v>2905.8</v>
      </c>
      <c r="F28" s="28">
        <v>978.1</v>
      </c>
      <c r="G28" s="29">
        <v>1124.2</v>
      </c>
    </row>
    <row r="29" spans="1:7" ht="22.5" customHeight="1">
      <c r="A29" s="42" t="s">
        <v>177</v>
      </c>
      <c r="B29" s="39" t="s">
        <v>88</v>
      </c>
      <c r="C29" s="39">
        <v>800</v>
      </c>
      <c r="D29" s="39"/>
      <c r="E29" s="40">
        <f>E30</f>
        <v>294.2</v>
      </c>
      <c r="F29" s="40">
        <f>F30</f>
        <v>0</v>
      </c>
      <c r="G29" s="41">
        <f>G30</f>
        <v>0</v>
      </c>
    </row>
    <row r="30" spans="1:7" ht="22.5" customHeight="1">
      <c r="A30" s="26" t="s">
        <v>15</v>
      </c>
      <c r="B30" s="27" t="s">
        <v>88</v>
      </c>
      <c r="C30" s="27">
        <v>800</v>
      </c>
      <c r="D30" s="27" t="s">
        <v>7</v>
      </c>
      <c r="E30" s="28">
        <f>222+72.2</f>
        <v>294.2</v>
      </c>
      <c r="F30" s="28">
        <v>0</v>
      </c>
      <c r="G30" s="29">
        <v>0</v>
      </c>
    </row>
    <row r="31" spans="1:7" ht="101.25" customHeight="1">
      <c r="A31" s="37" t="s">
        <v>198</v>
      </c>
      <c r="B31" s="19" t="s">
        <v>119</v>
      </c>
      <c r="C31" s="19"/>
      <c r="D31" s="19"/>
      <c r="E31" s="20">
        <f aca="true" t="shared" si="1" ref="E31:G32">E32</f>
        <v>2008.4</v>
      </c>
      <c r="F31" s="20">
        <f t="shared" si="1"/>
        <v>0</v>
      </c>
      <c r="G31" s="21">
        <f t="shared" si="1"/>
        <v>0</v>
      </c>
    </row>
    <row r="32" spans="1:7" ht="59.25" customHeight="1">
      <c r="A32" s="38" t="s">
        <v>176</v>
      </c>
      <c r="B32" s="23" t="s">
        <v>119</v>
      </c>
      <c r="C32" s="23" t="s">
        <v>170</v>
      </c>
      <c r="D32" s="23"/>
      <c r="E32" s="24">
        <f t="shared" si="1"/>
        <v>2008.4</v>
      </c>
      <c r="F32" s="24">
        <f t="shared" si="1"/>
        <v>0</v>
      </c>
      <c r="G32" s="25">
        <f t="shared" si="1"/>
        <v>0</v>
      </c>
    </row>
    <row r="33" spans="1:7" ht="22.5" customHeight="1">
      <c r="A33" s="26" t="s">
        <v>15</v>
      </c>
      <c r="B33" s="27" t="s">
        <v>119</v>
      </c>
      <c r="C33" s="27" t="s">
        <v>170</v>
      </c>
      <c r="D33" s="27" t="s">
        <v>7</v>
      </c>
      <c r="E33" s="28">
        <v>2008.4</v>
      </c>
      <c r="F33" s="28">
        <v>0</v>
      </c>
      <c r="G33" s="29">
        <v>0</v>
      </c>
    </row>
    <row r="34" spans="1:7" ht="78.75" customHeight="1">
      <c r="A34" s="30" t="s">
        <v>135</v>
      </c>
      <c r="B34" s="10" t="s">
        <v>136</v>
      </c>
      <c r="C34" s="43" t="s">
        <v>14</v>
      </c>
      <c r="D34" s="10"/>
      <c r="E34" s="44">
        <f aca="true" t="shared" si="2" ref="E34:G35">E35</f>
        <v>3</v>
      </c>
      <c r="F34" s="44">
        <f t="shared" si="2"/>
        <v>3</v>
      </c>
      <c r="G34" s="45">
        <f t="shared" si="2"/>
        <v>3</v>
      </c>
    </row>
    <row r="35" spans="1:7" ht="36.75" customHeight="1">
      <c r="A35" s="46" t="s">
        <v>137</v>
      </c>
      <c r="B35" s="13" t="s">
        <v>138</v>
      </c>
      <c r="C35" s="43"/>
      <c r="D35" s="9"/>
      <c r="E35" s="44">
        <f t="shared" si="2"/>
        <v>3</v>
      </c>
      <c r="F35" s="44">
        <f t="shared" si="2"/>
        <v>3</v>
      </c>
      <c r="G35" s="45">
        <f t="shared" si="2"/>
        <v>3</v>
      </c>
    </row>
    <row r="36" spans="1:7" ht="22.5" customHeight="1">
      <c r="A36" s="47" t="s">
        <v>139</v>
      </c>
      <c r="B36" s="19" t="s">
        <v>140</v>
      </c>
      <c r="C36" s="19"/>
      <c r="D36" s="19"/>
      <c r="E36" s="20">
        <f>E38+E39</f>
        <v>3</v>
      </c>
      <c r="F36" s="20">
        <f>F38+F39</f>
        <v>3</v>
      </c>
      <c r="G36" s="20">
        <f>G38+G39</f>
        <v>3</v>
      </c>
    </row>
    <row r="37" spans="1:7" ht="32.25" customHeight="1">
      <c r="A37" s="42" t="s">
        <v>177</v>
      </c>
      <c r="B37" s="48" t="s">
        <v>140</v>
      </c>
      <c r="C37" s="23" t="s">
        <v>171</v>
      </c>
      <c r="D37" s="49"/>
      <c r="E37" s="24">
        <f>E38</f>
        <v>0</v>
      </c>
      <c r="F37" s="24">
        <f>F38</f>
        <v>0</v>
      </c>
      <c r="G37" s="25">
        <f>G38</f>
        <v>0</v>
      </c>
    </row>
    <row r="38" spans="1:7" ht="22.5" customHeight="1">
      <c r="A38" s="26" t="s">
        <v>141</v>
      </c>
      <c r="B38" s="50" t="s">
        <v>140</v>
      </c>
      <c r="C38" s="27" t="s">
        <v>171</v>
      </c>
      <c r="D38" s="51" t="s">
        <v>142</v>
      </c>
      <c r="E38" s="28">
        <v>0</v>
      </c>
      <c r="F38" s="28">
        <v>0</v>
      </c>
      <c r="G38" s="29">
        <v>0</v>
      </c>
    </row>
    <row r="39" spans="1:7" ht="32.25" customHeight="1">
      <c r="A39" s="42" t="s">
        <v>236</v>
      </c>
      <c r="B39" s="48" t="s">
        <v>140</v>
      </c>
      <c r="C39" s="23">
        <v>600</v>
      </c>
      <c r="D39" s="49"/>
      <c r="E39" s="24">
        <f>E40</f>
        <v>3</v>
      </c>
      <c r="F39" s="24">
        <f>F40</f>
        <v>3</v>
      </c>
      <c r="G39" s="25">
        <f>G40</f>
        <v>3</v>
      </c>
    </row>
    <row r="40" spans="1:7" ht="22.5" customHeight="1">
      <c r="A40" s="26" t="s">
        <v>141</v>
      </c>
      <c r="B40" s="50" t="s">
        <v>140</v>
      </c>
      <c r="C40" s="27">
        <v>600</v>
      </c>
      <c r="D40" s="51" t="s">
        <v>142</v>
      </c>
      <c r="E40" s="28">
        <v>3</v>
      </c>
      <c r="F40" s="28">
        <v>3</v>
      </c>
      <c r="G40" s="29">
        <v>3</v>
      </c>
    </row>
    <row r="41" spans="1:7" ht="87.75" customHeight="1">
      <c r="A41" s="52" t="s">
        <v>226</v>
      </c>
      <c r="B41" s="10" t="s">
        <v>224</v>
      </c>
      <c r="C41" s="43"/>
      <c r="D41" s="10"/>
      <c r="E41" s="53">
        <f aca="true" t="shared" si="3" ref="E41:F44">E42</f>
        <v>1528.5</v>
      </c>
      <c r="F41" s="44">
        <f t="shared" si="3"/>
        <v>0</v>
      </c>
      <c r="G41" s="45">
        <f>G42</f>
        <v>0</v>
      </c>
    </row>
    <row r="42" spans="1:7" ht="50.25" customHeight="1">
      <c r="A42" s="54" t="s">
        <v>227</v>
      </c>
      <c r="B42" s="13" t="s">
        <v>225</v>
      </c>
      <c r="C42" s="43"/>
      <c r="D42" s="9"/>
      <c r="E42" s="53">
        <f t="shared" si="3"/>
        <v>1528.5</v>
      </c>
      <c r="F42" s="44">
        <f t="shared" si="3"/>
        <v>0</v>
      </c>
      <c r="G42" s="45">
        <f>G43</f>
        <v>0</v>
      </c>
    </row>
    <row r="43" spans="1:7" ht="33" customHeight="1">
      <c r="A43" s="55" t="s">
        <v>234</v>
      </c>
      <c r="B43" s="19" t="s">
        <v>235</v>
      </c>
      <c r="C43" s="19"/>
      <c r="D43" s="19"/>
      <c r="E43" s="56">
        <f t="shared" si="3"/>
        <v>1528.5</v>
      </c>
      <c r="F43" s="57">
        <f t="shared" si="3"/>
        <v>0</v>
      </c>
      <c r="G43" s="58">
        <f>G44</f>
        <v>0</v>
      </c>
    </row>
    <row r="44" spans="1:7" ht="31.5" customHeight="1">
      <c r="A44" s="22" t="s">
        <v>180</v>
      </c>
      <c r="B44" s="48" t="s">
        <v>235</v>
      </c>
      <c r="C44" s="23" t="s">
        <v>169</v>
      </c>
      <c r="D44" s="49"/>
      <c r="E44" s="59">
        <f t="shared" si="3"/>
        <v>1528.5</v>
      </c>
      <c r="F44" s="24">
        <f t="shared" si="3"/>
        <v>0</v>
      </c>
      <c r="G44" s="25">
        <f>G45</f>
        <v>0</v>
      </c>
    </row>
    <row r="45" spans="1:7" ht="22.5" customHeight="1">
      <c r="A45" s="26" t="s">
        <v>5</v>
      </c>
      <c r="B45" s="50" t="s">
        <v>235</v>
      </c>
      <c r="C45" s="27" t="s">
        <v>169</v>
      </c>
      <c r="D45" s="51">
        <v>502</v>
      </c>
      <c r="E45" s="60">
        <f>183.4+1345.1</f>
        <v>1528.5</v>
      </c>
      <c r="F45" s="28">
        <v>0</v>
      </c>
      <c r="G45" s="29">
        <v>0</v>
      </c>
    </row>
    <row r="46" spans="1:7" ht="66.75" customHeight="1">
      <c r="A46" s="30" t="s">
        <v>94</v>
      </c>
      <c r="B46" s="10" t="s">
        <v>95</v>
      </c>
      <c r="C46" s="43"/>
      <c r="D46" s="10"/>
      <c r="E46" s="53">
        <f aca="true" t="shared" si="4" ref="E46:F49">E47</f>
        <v>1203.8</v>
      </c>
      <c r="F46" s="44">
        <f t="shared" si="4"/>
        <v>0</v>
      </c>
      <c r="G46" s="45">
        <f>G47</f>
        <v>0</v>
      </c>
    </row>
    <row r="47" spans="1:7" ht="23.25" customHeight="1">
      <c r="A47" s="46" t="s">
        <v>96</v>
      </c>
      <c r="B47" s="13" t="s">
        <v>97</v>
      </c>
      <c r="C47" s="43"/>
      <c r="D47" s="9"/>
      <c r="E47" s="53">
        <f t="shared" si="4"/>
        <v>1203.8</v>
      </c>
      <c r="F47" s="44">
        <f t="shared" si="4"/>
        <v>0</v>
      </c>
      <c r="G47" s="45">
        <f>G48</f>
        <v>0</v>
      </c>
    </row>
    <row r="48" spans="1:7" ht="69" customHeight="1">
      <c r="A48" s="47" t="s">
        <v>125</v>
      </c>
      <c r="B48" s="19" t="s">
        <v>123</v>
      </c>
      <c r="C48" s="19"/>
      <c r="D48" s="19"/>
      <c r="E48" s="56">
        <f t="shared" si="4"/>
        <v>1203.8</v>
      </c>
      <c r="F48" s="57">
        <f t="shared" si="4"/>
        <v>0</v>
      </c>
      <c r="G48" s="58">
        <f>G49</f>
        <v>0</v>
      </c>
    </row>
    <row r="49" spans="1:7" ht="28.5" customHeight="1">
      <c r="A49" s="22" t="s">
        <v>180</v>
      </c>
      <c r="B49" s="48" t="s">
        <v>124</v>
      </c>
      <c r="C49" s="23" t="s">
        <v>169</v>
      </c>
      <c r="D49" s="49"/>
      <c r="E49" s="59">
        <f t="shared" si="4"/>
        <v>1203.8</v>
      </c>
      <c r="F49" s="24">
        <f t="shared" si="4"/>
        <v>0</v>
      </c>
      <c r="G49" s="25">
        <f>G50</f>
        <v>0</v>
      </c>
    </row>
    <row r="50" spans="1:7" ht="21.75" customHeight="1">
      <c r="A50" s="26" t="s">
        <v>28</v>
      </c>
      <c r="B50" s="50" t="s">
        <v>124</v>
      </c>
      <c r="C50" s="27" t="s">
        <v>169</v>
      </c>
      <c r="D50" s="51" t="s">
        <v>29</v>
      </c>
      <c r="E50" s="60">
        <v>1203.8</v>
      </c>
      <c r="F50" s="28">
        <v>0</v>
      </c>
      <c r="G50" s="29">
        <v>0</v>
      </c>
    </row>
    <row r="51" spans="1:7" ht="67.5" customHeight="1">
      <c r="A51" s="52" t="s">
        <v>146</v>
      </c>
      <c r="B51" s="61" t="s">
        <v>147</v>
      </c>
      <c r="C51" s="43"/>
      <c r="D51" s="10"/>
      <c r="E51" s="44">
        <f>E52</f>
        <v>0</v>
      </c>
      <c r="F51" s="44">
        <f>F52</f>
        <v>15.6</v>
      </c>
      <c r="G51" s="44">
        <f>G52</f>
        <v>16.2</v>
      </c>
    </row>
    <row r="52" spans="1:7" ht="48.75" customHeight="1">
      <c r="A52" s="52" t="s">
        <v>165</v>
      </c>
      <c r="B52" s="61" t="s">
        <v>167</v>
      </c>
      <c r="C52" s="9"/>
      <c r="D52" s="10"/>
      <c r="E52" s="14">
        <f aca="true" t="shared" si="5" ref="E52:F56">E53</f>
        <v>0</v>
      </c>
      <c r="F52" s="14">
        <f t="shared" si="5"/>
        <v>15.6</v>
      </c>
      <c r="G52" s="62">
        <f>G53</f>
        <v>16.2</v>
      </c>
    </row>
    <row r="53" spans="1:7" ht="34.5" customHeight="1">
      <c r="A53" s="63" t="s">
        <v>166</v>
      </c>
      <c r="B53" s="64" t="s">
        <v>168</v>
      </c>
      <c r="C53" s="43"/>
      <c r="D53" s="43"/>
      <c r="E53" s="44">
        <f>E54+E56</f>
        <v>0</v>
      </c>
      <c r="F53" s="44">
        <f>F54+F56</f>
        <v>15.6</v>
      </c>
      <c r="G53" s="44">
        <f>G54+G56</f>
        <v>16.2</v>
      </c>
    </row>
    <row r="54" spans="1:7" ht="27" customHeight="1">
      <c r="A54" s="65" t="s">
        <v>181</v>
      </c>
      <c r="B54" s="48" t="s">
        <v>182</v>
      </c>
      <c r="C54" s="23" t="s">
        <v>169</v>
      </c>
      <c r="D54" s="49"/>
      <c r="E54" s="24">
        <f t="shared" si="5"/>
        <v>0</v>
      </c>
      <c r="F54" s="24">
        <f t="shared" si="5"/>
        <v>0</v>
      </c>
      <c r="G54" s="25">
        <f>G55</f>
        <v>0</v>
      </c>
    </row>
    <row r="55" spans="1:7" ht="31.5" customHeight="1">
      <c r="A55" s="66" t="s">
        <v>199</v>
      </c>
      <c r="B55" s="27" t="s">
        <v>182</v>
      </c>
      <c r="C55" s="27" t="s">
        <v>169</v>
      </c>
      <c r="D55" s="51" t="s">
        <v>148</v>
      </c>
      <c r="E55" s="28">
        <v>0</v>
      </c>
      <c r="F55" s="28">
        <v>0</v>
      </c>
      <c r="G55" s="29">
        <v>0</v>
      </c>
    </row>
    <row r="56" spans="1:7" ht="31.5" customHeight="1">
      <c r="A56" s="65" t="s">
        <v>233</v>
      </c>
      <c r="B56" s="48" t="s">
        <v>232</v>
      </c>
      <c r="C56" s="23" t="s">
        <v>169</v>
      </c>
      <c r="D56" s="49"/>
      <c r="E56" s="24">
        <f t="shared" si="5"/>
        <v>0</v>
      </c>
      <c r="F56" s="24">
        <f t="shared" si="5"/>
        <v>15.6</v>
      </c>
      <c r="G56" s="25">
        <f>G57</f>
        <v>16.2</v>
      </c>
    </row>
    <row r="57" spans="1:7" ht="31.5" customHeight="1">
      <c r="A57" s="66" t="s">
        <v>199</v>
      </c>
      <c r="B57" s="27" t="s">
        <v>232</v>
      </c>
      <c r="C57" s="27" t="s">
        <v>169</v>
      </c>
      <c r="D57" s="51" t="s">
        <v>148</v>
      </c>
      <c r="E57" s="28">
        <v>0</v>
      </c>
      <c r="F57" s="28">
        <v>15.6</v>
      </c>
      <c r="G57" s="29">
        <v>16.2</v>
      </c>
    </row>
    <row r="58" spans="1:7" ht="52.5" customHeight="1">
      <c r="A58" s="52" t="s">
        <v>155</v>
      </c>
      <c r="B58" s="61" t="s">
        <v>157</v>
      </c>
      <c r="C58" s="43"/>
      <c r="D58" s="10"/>
      <c r="E58" s="53">
        <f aca="true" t="shared" si="6" ref="E58:G60">E59</f>
        <v>2840.9</v>
      </c>
      <c r="F58" s="44">
        <f t="shared" si="6"/>
        <v>0</v>
      </c>
      <c r="G58" s="45">
        <f t="shared" si="6"/>
        <v>0</v>
      </c>
    </row>
    <row r="59" spans="1:7" ht="39" customHeight="1">
      <c r="A59" s="54" t="s">
        <v>156</v>
      </c>
      <c r="B59" s="61" t="s">
        <v>158</v>
      </c>
      <c r="C59" s="43"/>
      <c r="D59" s="9"/>
      <c r="E59" s="53">
        <f t="shared" si="6"/>
        <v>2840.9</v>
      </c>
      <c r="F59" s="44">
        <f t="shared" si="6"/>
        <v>0</v>
      </c>
      <c r="G59" s="45">
        <f t="shared" si="6"/>
        <v>0</v>
      </c>
    </row>
    <row r="60" spans="1:7" ht="97.5" customHeight="1">
      <c r="A60" s="67" t="s">
        <v>164</v>
      </c>
      <c r="B60" s="64" t="s">
        <v>159</v>
      </c>
      <c r="C60" s="19"/>
      <c r="D60" s="19"/>
      <c r="E60" s="53">
        <f>E61</f>
        <v>2840.9</v>
      </c>
      <c r="F60" s="44">
        <f t="shared" si="6"/>
        <v>0</v>
      </c>
      <c r="G60" s="44">
        <f t="shared" si="6"/>
        <v>0</v>
      </c>
    </row>
    <row r="61" spans="1:7" ht="34.5" customHeight="1">
      <c r="A61" s="22" t="s">
        <v>180</v>
      </c>
      <c r="B61" s="48" t="s">
        <v>159</v>
      </c>
      <c r="C61" s="23" t="s">
        <v>169</v>
      </c>
      <c r="D61" s="49"/>
      <c r="E61" s="59">
        <f>E62</f>
        <v>2840.9</v>
      </c>
      <c r="F61" s="24">
        <f>F62</f>
        <v>0</v>
      </c>
      <c r="G61" s="25">
        <f>G62</f>
        <v>0</v>
      </c>
    </row>
    <row r="62" spans="1:7" ht="23.25" customHeight="1">
      <c r="A62" s="26" t="s">
        <v>28</v>
      </c>
      <c r="B62" s="50" t="s">
        <v>159</v>
      </c>
      <c r="C62" s="27" t="s">
        <v>169</v>
      </c>
      <c r="D62" s="51" t="s">
        <v>29</v>
      </c>
      <c r="E62" s="60">
        <v>2840.9</v>
      </c>
      <c r="F62" s="28">
        <v>0</v>
      </c>
      <c r="G62" s="29">
        <v>0</v>
      </c>
    </row>
    <row r="63" spans="1:7" ht="67.5" customHeight="1">
      <c r="A63" s="68" t="s">
        <v>211</v>
      </c>
      <c r="B63" s="10" t="s">
        <v>79</v>
      </c>
      <c r="C63" s="43" t="s">
        <v>14</v>
      </c>
      <c r="D63" s="10"/>
      <c r="E63" s="44">
        <f>E64+E78</f>
        <v>2276.1</v>
      </c>
      <c r="F63" s="53">
        <f>F64+F78</f>
        <v>2114.8</v>
      </c>
      <c r="G63" s="69">
        <f>G64+G78</f>
        <v>2330.7</v>
      </c>
    </row>
    <row r="64" spans="1:7" ht="54.75" customHeight="1">
      <c r="A64" s="70" t="s">
        <v>80</v>
      </c>
      <c r="B64" s="61" t="s">
        <v>81</v>
      </c>
      <c r="C64" s="10" t="s">
        <v>14</v>
      </c>
      <c r="D64" s="10"/>
      <c r="E64" s="11">
        <f>E65</f>
        <v>2076.1</v>
      </c>
      <c r="F64" s="71">
        <f>F65</f>
        <v>1914.8000000000002</v>
      </c>
      <c r="G64" s="72">
        <f>G65</f>
        <v>2130.7</v>
      </c>
    </row>
    <row r="65" spans="1:7" ht="36" customHeight="1">
      <c r="A65" s="32" t="s">
        <v>83</v>
      </c>
      <c r="B65" s="34" t="s">
        <v>82</v>
      </c>
      <c r="C65" s="73"/>
      <c r="D65" s="73"/>
      <c r="E65" s="74">
        <f>E66+E69+E72</f>
        <v>2076.1</v>
      </c>
      <c r="F65" s="74">
        <f>F66+F69+F75</f>
        <v>1914.8000000000002</v>
      </c>
      <c r="G65" s="74">
        <f>G66+G69+G75</f>
        <v>2130.7</v>
      </c>
    </row>
    <row r="66" spans="1:7" ht="36" customHeight="1">
      <c r="A66" s="75" t="s">
        <v>150</v>
      </c>
      <c r="B66" s="76" t="s">
        <v>149</v>
      </c>
      <c r="C66" s="39"/>
      <c r="D66" s="39"/>
      <c r="E66" s="40">
        <f aca="true" t="shared" si="7" ref="E66:G67">E67</f>
        <v>290.4</v>
      </c>
      <c r="F66" s="40">
        <f t="shared" si="7"/>
        <v>31.2</v>
      </c>
      <c r="G66" s="41">
        <f t="shared" si="7"/>
        <v>46.8</v>
      </c>
    </row>
    <row r="67" spans="1:7" ht="36" customHeight="1">
      <c r="A67" s="22" t="s">
        <v>180</v>
      </c>
      <c r="B67" s="48" t="s">
        <v>149</v>
      </c>
      <c r="C67" s="23" t="s">
        <v>169</v>
      </c>
      <c r="D67" s="49"/>
      <c r="E67" s="24">
        <f t="shared" si="7"/>
        <v>290.4</v>
      </c>
      <c r="F67" s="24">
        <f t="shared" si="7"/>
        <v>31.2</v>
      </c>
      <c r="G67" s="25">
        <f t="shared" si="7"/>
        <v>46.8</v>
      </c>
    </row>
    <row r="68" spans="1:7" ht="36" customHeight="1">
      <c r="A68" s="26" t="s">
        <v>28</v>
      </c>
      <c r="B68" s="50" t="s">
        <v>149</v>
      </c>
      <c r="C68" s="27" t="s">
        <v>169</v>
      </c>
      <c r="D68" s="51" t="s">
        <v>29</v>
      </c>
      <c r="E68" s="28">
        <f>137.6+152.9-0.1</f>
        <v>290.4</v>
      </c>
      <c r="F68" s="28">
        <v>31.2</v>
      </c>
      <c r="G68" s="29">
        <v>46.8</v>
      </c>
    </row>
    <row r="69" spans="1:7" ht="36" customHeight="1">
      <c r="A69" s="75" t="s">
        <v>192</v>
      </c>
      <c r="B69" s="76" t="s">
        <v>191</v>
      </c>
      <c r="C69" s="39"/>
      <c r="D69" s="39"/>
      <c r="E69" s="40">
        <f aca="true" t="shared" si="8" ref="E69:G70">E70</f>
        <v>396.1</v>
      </c>
      <c r="F69" s="40">
        <f t="shared" si="8"/>
        <v>841.9</v>
      </c>
      <c r="G69" s="41">
        <f t="shared" si="8"/>
        <v>1400.5</v>
      </c>
    </row>
    <row r="70" spans="1:7" ht="36" customHeight="1">
      <c r="A70" s="22" t="s">
        <v>180</v>
      </c>
      <c r="B70" s="48" t="s">
        <v>191</v>
      </c>
      <c r="C70" s="23" t="s">
        <v>169</v>
      </c>
      <c r="D70" s="49"/>
      <c r="E70" s="24">
        <f t="shared" si="8"/>
        <v>396.1</v>
      </c>
      <c r="F70" s="24">
        <f t="shared" si="8"/>
        <v>841.9</v>
      </c>
      <c r="G70" s="25">
        <f t="shared" si="8"/>
        <v>1400.5</v>
      </c>
    </row>
    <row r="71" spans="1:7" ht="36" customHeight="1">
      <c r="A71" s="26" t="s">
        <v>28</v>
      </c>
      <c r="B71" s="50" t="s">
        <v>191</v>
      </c>
      <c r="C71" s="27" t="s">
        <v>169</v>
      </c>
      <c r="D71" s="51" t="s">
        <v>29</v>
      </c>
      <c r="E71" s="28">
        <f>488.3-92.2</f>
        <v>396.1</v>
      </c>
      <c r="F71" s="28">
        <v>841.9</v>
      </c>
      <c r="G71" s="29">
        <f>1607.5-207</f>
        <v>1400.5</v>
      </c>
    </row>
    <row r="72" spans="1:7" ht="36" customHeight="1">
      <c r="A72" s="77" t="s">
        <v>213</v>
      </c>
      <c r="B72" s="78" t="s">
        <v>214</v>
      </c>
      <c r="C72" s="79"/>
      <c r="D72" s="80"/>
      <c r="E72" s="81">
        <f aca="true" t="shared" si="9" ref="E72:G76">E73</f>
        <v>1389.6</v>
      </c>
      <c r="F72" s="57">
        <f t="shared" si="9"/>
        <v>0</v>
      </c>
      <c r="G72" s="58">
        <f t="shared" si="9"/>
        <v>0</v>
      </c>
    </row>
    <row r="73" spans="1:7" ht="36" customHeight="1">
      <c r="A73" s="82" t="s">
        <v>215</v>
      </c>
      <c r="B73" s="83" t="s">
        <v>214</v>
      </c>
      <c r="C73" s="84" t="s">
        <v>216</v>
      </c>
      <c r="D73" s="85"/>
      <c r="E73" s="86">
        <f t="shared" si="9"/>
        <v>1389.6</v>
      </c>
      <c r="F73" s="24">
        <f t="shared" si="9"/>
        <v>0</v>
      </c>
      <c r="G73" s="25">
        <f t="shared" si="9"/>
        <v>0</v>
      </c>
    </row>
    <row r="74" spans="1:7" ht="36" customHeight="1">
      <c r="A74" s="87" t="s">
        <v>28</v>
      </c>
      <c r="B74" s="88" t="s">
        <v>214</v>
      </c>
      <c r="C74" s="89" t="s">
        <v>216</v>
      </c>
      <c r="D74" s="90" t="s">
        <v>29</v>
      </c>
      <c r="E74" s="91">
        <v>1389.6</v>
      </c>
      <c r="F74" s="28">
        <v>0</v>
      </c>
      <c r="G74" s="29">
        <v>0</v>
      </c>
    </row>
    <row r="75" spans="1:7" ht="36" customHeight="1">
      <c r="A75" s="77" t="s">
        <v>213</v>
      </c>
      <c r="B75" s="78" t="s">
        <v>219</v>
      </c>
      <c r="C75" s="79"/>
      <c r="D75" s="79"/>
      <c r="E75" s="92">
        <f t="shared" si="9"/>
        <v>0</v>
      </c>
      <c r="F75" s="57">
        <f t="shared" si="9"/>
        <v>1041.7</v>
      </c>
      <c r="G75" s="58">
        <f t="shared" si="9"/>
        <v>683.4</v>
      </c>
    </row>
    <row r="76" spans="1:7" ht="36" customHeight="1">
      <c r="A76" s="82" t="s">
        <v>215</v>
      </c>
      <c r="B76" s="83" t="s">
        <v>219</v>
      </c>
      <c r="C76" s="84" t="s">
        <v>216</v>
      </c>
      <c r="D76" s="85"/>
      <c r="E76" s="93">
        <f t="shared" si="9"/>
        <v>0</v>
      </c>
      <c r="F76" s="24">
        <f t="shared" si="9"/>
        <v>1041.7</v>
      </c>
      <c r="G76" s="25">
        <f t="shared" si="9"/>
        <v>683.4</v>
      </c>
    </row>
    <row r="77" spans="1:7" ht="36" customHeight="1">
      <c r="A77" s="87" t="s">
        <v>28</v>
      </c>
      <c r="B77" s="88" t="s">
        <v>219</v>
      </c>
      <c r="C77" s="89" t="s">
        <v>216</v>
      </c>
      <c r="D77" s="90" t="s">
        <v>29</v>
      </c>
      <c r="E77" s="94">
        <v>0</v>
      </c>
      <c r="F77" s="28">
        <v>1041.7</v>
      </c>
      <c r="G77" s="29">
        <v>683.4</v>
      </c>
    </row>
    <row r="78" spans="1:7" ht="73.5" customHeight="1">
      <c r="A78" s="70" t="s">
        <v>101</v>
      </c>
      <c r="B78" s="61" t="s">
        <v>99</v>
      </c>
      <c r="C78" s="10" t="s">
        <v>14</v>
      </c>
      <c r="D78" s="10"/>
      <c r="E78" s="11">
        <f aca="true" t="shared" si="10" ref="E78:F81">E79</f>
        <v>200</v>
      </c>
      <c r="F78" s="11">
        <f t="shared" si="10"/>
        <v>200</v>
      </c>
      <c r="G78" s="31">
        <f>G79</f>
        <v>200</v>
      </c>
    </row>
    <row r="79" spans="1:7" ht="33.75" customHeight="1">
      <c r="A79" s="32" t="s">
        <v>102</v>
      </c>
      <c r="B79" s="34" t="s">
        <v>100</v>
      </c>
      <c r="C79" s="73"/>
      <c r="D79" s="73"/>
      <c r="E79" s="74">
        <f t="shared" si="10"/>
        <v>200</v>
      </c>
      <c r="F79" s="74">
        <f t="shared" si="10"/>
        <v>200</v>
      </c>
      <c r="G79" s="95">
        <f>G80</f>
        <v>200</v>
      </c>
    </row>
    <row r="80" spans="1:7" ht="33.75" customHeight="1">
      <c r="A80" s="75" t="s">
        <v>104</v>
      </c>
      <c r="B80" s="96" t="s">
        <v>103</v>
      </c>
      <c r="C80" s="97"/>
      <c r="D80" s="97"/>
      <c r="E80" s="98">
        <f t="shared" si="10"/>
        <v>200</v>
      </c>
      <c r="F80" s="98">
        <f t="shared" si="10"/>
        <v>200</v>
      </c>
      <c r="G80" s="99">
        <f>G81</f>
        <v>200</v>
      </c>
    </row>
    <row r="81" spans="1:7" ht="33" customHeight="1">
      <c r="A81" s="22" t="s">
        <v>180</v>
      </c>
      <c r="B81" s="48" t="s">
        <v>103</v>
      </c>
      <c r="C81" s="23" t="s">
        <v>169</v>
      </c>
      <c r="D81" s="49"/>
      <c r="E81" s="24">
        <f t="shared" si="10"/>
        <v>200</v>
      </c>
      <c r="F81" s="24">
        <f t="shared" si="10"/>
        <v>200</v>
      </c>
      <c r="G81" s="25">
        <f>G82</f>
        <v>200</v>
      </c>
    </row>
    <row r="82" spans="1:7" ht="23.25" customHeight="1">
      <c r="A82" s="26" t="s">
        <v>28</v>
      </c>
      <c r="B82" s="50" t="s">
        <v>103</v>
      </c>
      <c r="C82" s="27" t="s">
        <v>169</v>
      </c>
      <c r="D82" s="51" t="s">
        <v>29</v>
      </c>
      <c r="E82" s="28">
        <v>200</v>
      </c>
      <c r="F82" s="28">
        <v>200</v>
      </c>
      <c r="G82" s="29">
        <v>200</v>
      </c>
    </row>
    <row r="83" spans="1:7" ht="23.25" customHeight="1">
      <c r="A83" s="30" t="s">
        <v>31</v>
      </c>
      <c r="B83" s="10" t="s">
        <v>42</v>
      </c>
      <c r="C83" s="10" t="s">
        <v>14</v>
      </c>
      <c r="D83" s="10"/>
      <c r="E83" s="71">
        <f>E84+E95+E110+E116+E91</f>
        <v>13120.5</v>
      </c>
      <c r="F83" s="71">
        <f>F84+F95+F110+F116+F91</f>
        <v>11445.400000000001</v>
      </c>
      <c r="G83" s="72">
        <f>G84+G95+G110+G116+G91</f>
        <v>11485</v>
      </c>
    </row>
    <row r="84" spans="1:7" ht="35.25" customHeight="1">
      <c r="A84" s="100" t="s">
        <v>35</v>
      </c>
      <c r="B84" s="101" t="s">
        <v>43</v>
      </c>
      <c r="C84" s="10"/>
      <c r="D84" s="10"/>
      <c r="E84" s="11">
        <f>E85+E88</f>
        <v>1803</v>
      </c>
      <c r="F84" s="11">
        <f aca="true" t="shared" si="11" ref="E84:F89">F85</f>
        <v>1521.1</v>
      </c>
      <c r="G84" s="31">
        <f>G85</f>
        <v>1536.3</v>
      </c>
    </row>
    <row r="85" spans="1:7" ht="30.75" customHeight="1">
      <c r="A85" s="47" t="s">
        <v>113</v>
      </c>
      <c r="B85" s="19" t="s">
        <v>44</v>
      </c>
      <c r="C85" s="19"/>
      <c r="D85" s="19"/>
      <c r="E85" s="20">
        <f t="shared" si="11"/>
        <v>1789.4</v>
      </c>
      <c r="F85" s="20">
        <f t="shared" si="11"/>
        <v>1521.1</v>
      </c>
      <c r="G85" s="21">
        <f>G86</f>
        <v>1536.3</v>
      </c>
    </row>
    <row r="86" spans="1:7" ht="61.5" customHeight="1">
      <c r="A86" s="102" t="s">
        <v>176</v>
      </c>
      <c r="B86" s="49" t="s">
        <v>44</v>
      </c>
      <c r="C86" s="49" t="s">
        <v>170</v>
      </c>
      <c r="D86" s="49"/>
      <c r="E86" s="103">
        <f t="shared" si="11"/>
        <v>1789.4</v>
      </c>
      <c r="F86" s="103">
        <f t="shared" si="11"/>
        <v>1521.1</v>
      </c>
      <c r="G86" s="104">
        <f>G87</f>
        <v>1536.3</v>
      </c>
    </row>
    <row r="87" spans="1:7" ht="53.25" customHeight="1">
      <c r="A87" s="26" t="s">
        <v>9</v>
      </c>
      <c r="B87" s="51" t="s">
        <v>44</v>
      </c>
      <c r="C87" s="51" t="s">
        <v>170</v>
      </c>
      <c r="D87" s="51" t="s">
        <v>36</v>
      </c>
      <c r="E87" s="105">
        <v>1789.4</v>
      </c>
      <c r="F87" s="105">
        <v>1521.1</v>
      </c>
      <c r="G87" s="106">
        <v>1536.3</v>
      </c>
    </row>
    <row r="88" spans="1:7" ht="53.25" customHeight="1">
      <c r="A88" s="47" t="s">
        <v>238</v>
      </c>
      <c r="B88" s="19" t="s">
        <v>239</v>
      </c>
      <c r="C88" s="19"/>
      <c r="D88" s="19"/>
      <c r="E88" s="20">
        <f t="shared" si="11"/>
        <v>13.6</v>
      </c>
      <c r="F88" s="20">
        <f t="shared" si="11"/>
        <v>0</v>
      </c>
      <c r="G88" s="21">
        <f>G89</f>
        <v>0</v>
      </c>
    </row>
    <row r="89" spans="1:7" ht="53.25" customHeight="1">
      <c r="A89" s="102" t="s">
        <v>176</v>
      </c>
      <c r="B89" s="49" t="s">
        <v>239</v>
      </c>
      <c r="C89" s="49" t="s">
        <v>170</v>
      </c>
      <c r="D89" s="49"/>
      <c r="E89" s="103">
        <f t="shared" si="11"/>
        <v>13.6</v>
      </c>
      <c r="F89" s="103">
        <f t="shared" si="11"/>
        <v>0</v>
      </c>
      <c r="G89" s="104">
        <f>G90</f>
        <v>0</v>
      </c>
    </row>
    <row r="90" spans="1:7" ht="53.25" customHeight="1">
      <c r="A90" s="26" t="s">
        <v>9</v>
      </c>
      <c r="B90" s="51" t="s">
        <v>239</v>
      </c>
      <c r="C90" s="51" t="s">
        <v>170</v>
      </c>
      <c r="D90" s="51" t="s">
        <v>36</v>
      </c>
      <c r="E90" s="105">
        <v>13.6</v>
      </c>
      <c r="F90" s="105">
        <v>0</v>
      </c>
      <c r="G90" s="106">
        <v>0</v>
      </c>
    </row>
    <row r="91" spans="1:7" ht="53.25" customHeight="1">
      <c r="A91" s="107" t="s">
        <v>151</v>
      </c>
      <c r="B91" s="101" t="s">
        <v>152</v>
      </c>
      <c r="C91" s="101"/>
      <c r="D91" s="101"/>
      <c r="E91" s="108">
        <f aca="true" t="shared" si="12" ref="E91:F93">E92</f>
        <v>9.4</v>
      </c>
      <c r="F91" s="108">
        <f t="shared" si="12"/>
        <v>8.2</v>
      </c>
      <c r="G91" s="109">
        <f>G92</f>
        <v>8.5</v>
      </c>
    </row>
    <row r="92" spans="1:7" ht="34.5" customHeight="1">
      <c r="A92" s="37" t="s">
        <v>153</v>
      </c>
      <c r="B92" s="110" t="s">
        <v>154</v>
      </c>
      <c r="C92" s="110"/>
      <c r="D92" s="110"/>
      <c r="E92" s="111">
        <f t="shared" si="12"/>
        <v>9.4</v>
      </c>
      <c r="F92" s="111">
        <f t="shared" si="12"/>
        <v>8.2</v>
      </c>
      <c r="G92" s="112">
        <f>G93</f>
        <v>8.5</v>
      </c>
    </row>
    <row r="93" spans="1:7" ht="34.5" customHeight="1">
      <c r="A93" s="113" t="s">
        <v>177</v>
      </c>
      <c r="B93" s="114" t="s">
        <v>154</v>
      </c>
      <c r="C93" s="114" t="s">
        <v>171</v>
      </c>
      <c r="D93" s="114"/>
      <c r="E93" s="115">
        <f t="shared" si="12"/>
        <v>9.4</v>
      </c>
      <c r="F93" s="115">
        <f t="shared" si="12"/>
        <v>8.2</v>
      </c>
      <c r="G93" s="116">
        <f>G94</f>
        <v>8.5</v>
      </c>
    </row>
    <row r="94" spans="1:7" ht="27.75" customHeight="1">
      <c r="A94" s="26" t="s">
        <v>8</v>
      </c>
      <c r="B94" s="51" t="s">
        <v>154</v>
      </c>
      <c r="C94" s="51" t="s">
        <v>171</v>
      </c>
      <c r="D94" s="51" t="s">
        <v>0</v>
      </c>
      <c r="E94" s="105">
        <f>7.9+1.5</f>
        <v>9.4</v>
      </c>
      <c r="F94" s="105">
        <v>8.2</v>
      </c>
      <c r="G94" s="106">
        <v>8.5</v>
      </c>
    </row>
    <row r="95" spans="1:7" ht="37.5" customHeight="1">
      <c r="A95" s="107" t="s">
        <v>32</v>
      </c>
      <c r="B95" s="101" t="s">
        <v>45</v>
      </c>
      <c r="C95" s="101"/>
      <c r="D95" s="101"/>
      <c r="E95" s="108">
        <f>E96+E99+E102+E107</f>
        <v>11219.5</v>
      </c>
      <c r="F95" s="117">
        <f>F96+F99+F102</f>
        <v>9912.6</v>
      </c>
      <c r="G95" s="118">
        <f>G96+G99+G102</f>
        <v>9936.7</v>
      </c>
    </row>
    <row r="96" spans="1:7" ht="48" customHeight="1">
      <c r="A96" s="47" t="s">
        <v>114</v>
      </c>
      <c r="B96" s="19" t="s">
        <v>46</v>
      </c>
      <c r="C96" s="19"/>
      <c r="D96" s="19"/>
      <c r="E96" s="119">
        <f aca="true" t="shared" si="13" ref="E96:G97">E97</f>
        <v>7634.599999999999</v>
      </c>
      <c r="F96" s="119">
        <f t="shared" si="13"/>
        <v>6620.6</v>
      </c>
      <c r="G96" s="120">
        <f t="shared" si="13"/>
        <v>6687.5</v>
      </c>
    </row>
    <row r="97" spans="1:7" ht="66" customHeight="1">
      <c r="A97" s="102" t="s">
        <v>176</v>
      </c>
      <c r="B97" s="49" t="s">
        <v>46</v>
      </c>
      <c r="C97" s="49" t="s">
        <v>170</v>
      </c>
      <c r="D97" s="49"/>
      <c r="E97" s="121">
        <f t="shared" si="13"/>
        <v>7634.599999999999</v>
      </c>
      <c r="F97" s="121">
        <f t="shared" si="13"/>
        <v>6620.6</v>
      </c>
      <c r="G97" s="122">
        <f t="shared" si="13"/>
        <v>6687.5</v>
      </c>
    </row>
    <row r="98" spans="1:7" ht="48.75" customHeight="1">
      <c r="A98" s="26" t="s">
        <v>9</v>
      </c>
      <c r="B98" s="51" t="s">
        <v>46</v>
      </c>
      <c r="C98" s="51" t="s">
        <v>170</v>
      </c>
      <c r="D98" s="51" t="s">
        <v>1</v>
      </c>
      <c r="E98" s="123">
        <f>7558.4-0.1+76.3</f>
        <v>7634.599999999999</v>
      </c>
      <c r="F98" s="123">
        <v>6620.6</v>
      </c>
      <c r="G98" s="124">
        <v>6687.5</v>
      </c>
    </row>
    <row r="99" spans="1:7" ht="35.25" customHeight="1">
      <c r="A99" s="47" t="s">
        <v>115</v>
      </c>
      <c r="B99" s="19" t="s">
        <v>47</v>
      </c>
      <c r="C99" s="19"/>
      <c r="D99" s="19"/>
      <c r="E99" s="119">
        <f aca="true" t="shared" si="14" ref="E99:G100">E100</f>
        <v>1393.2</v>
      </c>
      <c r="F99" s="119">
        <f t="shared" si="14"/>
        <v>2011.8</v>
      </c>
      <c r="G99" s="120">
        <f t="shared" si="14"/>
        <v>2032.6</v>
      </c>
    </row>
    <row r="100" spans="1:7" ht="60.75" customHeight="1">
      <c r="A100" s="102" t="s">
        <v>176</v>
      </c>
      <c r="B100" s="49" t="s">
        <v>47</v>
      </c>
      <c r="C100" s="49" t="s">
        <v>170</v>
      </c>
      <c r="D100" s="49"/>
      <c r="E100" s="121">
        <f t="shared" si="14"/>
        <v>1393.2</v>
      </c>
      <c r="F100" s="121">
        <f t="shared" si="14"/>
        <v>2011.8</v>
      </c>
      <c r="G100" s="122">
        <f t="shared" si="14"/>
        <v>2032.6</v>
      </c>
    </row>
    <row r="101" spans="1:7" ht="53.25" customHeight="1">
      <c r="A101" s="26" t="s">
        <v>9</v>
      </c>
      <c r="B101" s="51" t="s">
        <v>47</v>
      </c>
      <c r="C101" s="51" t="s">
        <v>170</v>
      </c>
      <c r="D101" s="51" t="s">
        <v>1</v>
      </c>
      <c r="E101" s="123">
        <v>1393.2</v>
      </c>
      <c r="F101" s="123">
        <v>2011.8</v>
      </c>
      <c r="G101" s="124">
        <v>2032.6</v>
      </c>
    </row>
    <row r="102" spans="1:7" ht="30" customHeight="1">
      <c r="A102" s="125" t="s">
        <v>116</v>
      </c>
      <c r="B102" s="19" t="s">
        <v>48</v>
      </c>
      <c r="C102" s="19"/>
      <c r="D102" s="19"/>
      <c r="E102" s="20">
        <f>E103+E105</f>
        <v>2109</v>
      </c>
      <c r="F102" s="119">
        <f>F103+F105</f>
        <v>1280.2</v>
      </c>
      <c r="G102" s="120">
        <f>G103+G105</f>
        <v>1216.6</v>
      </c>
    </row>
    <row r="103" spans="1:7" ht="33" customHeight="1">
      <c r="A103" s="22" t="s">
        <v>180</v>
      </c>
      <c r="B103" s="114" t="s">
        <v>48</v>
      </c>
      <c r="C103" s="114" t="s">
        <v>169</v>
      </c>
      <c r="D103" s="114"/>
      <c r="E103" s="126">
        <f>E104</f>
        <v>1909.3</v>
      </c>
      <c r="F103" s="126">
        <f>F104</f>
        <v>1161.7</v>
      </c>
      <c r="G103" s="127">
        <f>G104</f>
        <v>1098.1</v>
      </c>
    </row>
    <row r="104" spans="1:7" ht="52.5" customHeight="1">
      <c r="A104" s="26" t="s">
        <v>9</v>
      </c>
      <c r="B104" s="128" t="s">
        <v>48</v>
      </c>
      <c r="C104" s="128" t="s">
        <v>169</v>
      </c>
      <c r="D104" s="128" t="s">
        <v>1</v>
      </c>
      <c r="E104" s="129">
        <f>1471.1+438.2</f>
        <v>1909.3</v>
      </c>
      <c r="F104" s="129">
        <v>1161.7</v>
      </c>
      <c r="G104" s="130">
        <v>1098.1</v>
      </c>
    </row>
    <row r="105" spans="1:7" ht="26.25" customHeight="1">
      <c r="A105" s="113" t="s">
        <v>177</v>
      </c>
      <c r="B105" s="114" t="s">
        <v>48</v>
      </c>
      <c r="C105" s="114" t="s">
        <v>171</v>
      </c>
      <c r="D105" s="114"/>
      <c r="E105" s="115">
        <f>E106</f>
        <v>199.7</v>
      </c>
      <c r="F105" s="126">
        <f>F106</f>
        <v>118.5</v>
      </c>
      <c r="G105" s="127">
        <f>G106</f>
        <v>118.5</v>
      </c>
    </row>
    <row r="106" spans="1:7" ht="52.5" customHeight="1">
      <c r="A106" s="26" t="s">
        <v>9</v>
      </c>
      <c r="B106" s="128" t="s">
        <v>48</v>
      </c>
      <c r="C106" s="128" t="s">
        <v>171</v>
      </c>
      <c r="D106" s="128" t="s">
        <v>1</v>
      </c>
      <c r="E106" s="131">
        <f>151+6+42.7</f>
        <v>199.7</v>
      </c>
      <c r="F106" s="129">
        <v>118.5</v>
      </c>
      <c r="G106" s="130">
        <v>118.5</v>
      </c>
    </row>
    <row r="107" spans="1:7" ht="52.5" customHeight="1">
      <c r="A107" s="47" t="s">
        <v>238</v>
      </c>
      <c r="B107" s="19" t="s">
        <v>237</v>
      </c>
      <c r="C107" s="19"/>
      <c r="D107" s="19"/>
      <c r="E107" s="119">
        <f aca="true" t="shared" si="15" ref="E107:G108">E108</f>
        <v>82.7</v>
      </c>
      <c r="F107" s="119">
        <f t="shared" si="15"/>
        <v>0</v>
      </c>
      <c r="G107" s="120">
        <f t="shared" si="15"/>
        <v>0</v>
      </c>
    </row>
    <row r="108" spans="1:7" ht="52.5" customHeight="1">
      <c r="A108" s="102" t="s">
        <v>176</v>
      </c>
      <c r="B108" s="49" t="s">
        <v>237</v>
      </c>
      <c r="C108" s="49" t="s">
        <v>170</v>
      </c>
      <c r="D108" s="49"/>
      <c r="E108" s="121">
        <f t="shared" si="15"/>
        <v>82.7</v>
      </c>
      <c r="F108" s="121">
        <f t="shared" si="15"/>
        <v>0</v>
      </c>
      <c r="G108" s="122">
        <f t="shared" si="15"/>
        <v>0</v>
      </c>
    </row>
    <row r="109" spans="1:7" ht="52.5" customHeight="1">
      <c r="A109" s="26" t="s">
        <v>9</v>
      </c>
      <c r="B109" s="51" t="s">
        <v>237</v>
      </c>
      <c r="C109" s="51" t="s">
        <v>170</v>
      </c>
      <c r="D109" s="51" t="s">
        <v>1</v>
      </c>
      <c r="E109" s="123">
        <v>82.7</v>
      </c>
      <c r="F109" s="123">
        <v>0</v>
      </c>
      <c r="G109" s="124">
        <v>0</v>
      </c>
    </row>
    <row r="110" spans="1:7" ht="48" customHeight="1">
      <c r="A110" s="107" t="s">
        <v>186</v>
      </c>
      <c r="B110" s="101" t="s">
        <v>117</v>
      </c>
      <c r="C110" s="101"/>
      <c r="D110" s="101"/>
      <c r="E110" s="117">
        <f>E111</f>
        <v>85.10000000000001</v>
      </c>
      <c r="F110" s="108">
        <f>F111</f>
        <v>0</v>
      </c>
      <c r="G110" s="109">
        <f>G111</f>
        <v>0</v>
      </c>
    </row>
    <row r="111" spans="1:7" ht="66.75" customHeight="1">
      <c r="A111" s="47" t="s">
        <v>204</v>
      </c>
      <c r="B111" s="19" t="s">
        <v>118</v>
      </c>
      <c r="C111" s="19"/>
      <c r="D111" s="19"/>
      <c r="E111" s="119">
        <f>E112+E114</f>
        <v>85.10000000000001</v>
      </c>
      <c r="F111" s="20">
        <f>F112+F114</f>
        <v>0</v>
      </c>
      <c r="G111" s="21">
        <f>G112+G114</f>
        <v>0</v>
      </c>
    </row>
    <row r="112" spans="1:7" ht="72.75" customHeight="1">
      <c r="A112" s="102" t="s">
        <v>176</v>
      </c>
      <c r="B112" s="49" t="s">
        <v>118</v>
      </c>
      <c r="C112" s="49" t="s">
        <v>170</v>
      </c>
      <c r="D112" s="49"/>
      <c r="E112" s="121">
        <f>E113</f>
        <v>77.4</v>
      </c>
      <c r="F112" s="103">
        <f>F113</f>
        <v>0</v>
      </c>
      <c r="G112" s="104">
        <f>G113</f>
        <v>0</v>
      </c>
    </row>
    <row r="113" spans="1:7" ht="48" customHeight="1">
      <c r="A113" s="26" t="s">
        <v>9</v>
      </c>
      <c r="B113" s="51" t="s">
        <v>118</v>
      </c>
      <c r="C113" s="51" t="s">
        <v>170</v>
      </c>
      <c r="D113" s="51" t="s">
        <v>1</v>
      </c>
      <c r="E113" s="123">
        <v>77.4</v>
      </c>
      <c r="F113" s="105">
        <v>0</v>
      </c>
      <c r="G113" s="106">
        <v>0</v>
      </c>
    </row>
    <row r="114" spans="1:7" ht="36.75" customHeight="1">
      <c r="A114" s="22" t="s">
        <v>180</v>
      </c>
      <c r="B114" s="49" t="s">
        <v>118</v>
      </c>
      <c r="C114" s="49" t="s">
        <v>169</v>
      </c>
      <c r="D114" s="49"/>
      <c r="E114" s="121">
        <f>E115</f>
        <v>7.7</v>
      </c>
      <c r="F114" s="103">
        <f>F115</f>
        <v>0</v>
      </c>
      <c r="G114" s="104">
        <f>G115</f>
        <v>0</v>
      </c>
    </row>
    <row r="115" spans="1:7" ht="48" customHeight="1">
      <c r="A115" s="26" t="s">
        <v>9</v>
      </c>
      <c r="B115" s="51" t="s">
        <v>118</v>
      </c>
      <c r="C115" s="51" t="s">
        <v>169</v>
      </c>
      <c r="D115" s="51" t="s">
        <v>1</v>
      </c>
      <c r="E115" s="123">
        <v>7.7</v>
      </c>
      <c r="F115" s="105">
        <v>0</v>
      </c>
      <c r="G115" s="106">
        <v>0</v>
      </c>
    </row>
    <row r="116" spans="1:7" ht="48" customHeight="1">
      <c r="A116" s="132" t="s">
        <v>131</v>
      </c>
      <c r="B116" s="133" t="s">
        <v>132</v>
      </c>
      <c r="C116" s="128"/>
      <c r="D116" s="133"/>
      <c r="E116" s="134">
        <f aca="true" t="shared" si="16" ref="E116:F118">E117</f>
        <v>3.5</v>
      </c>
      <c r="F116" s="134">
        <f t="shared" si="16"/>
        <v>3.5</v>
      </c>
      <c r="G116" s="135">
        <f>G117</f>
        <v>3.5</v>
      </c>
    </row>
    <row r="117" spans="1:7" ht="30" customHeight="1">
      <c r="A117" s="47" t="s">
        <v>133</v>
      </c>
      <c r="B117" s="19" t="s">
        <v>134</v>
      </c>
      <c r="C117" s="19"/>
      <c r="D117" s="19"/>
      <c r="E117" s="119">
        <f t="shared" si="16"/>
        <v>3.5</v>
      </c>
      <c r="F117" s="119">
        <f t="shared" si="16"/>
        <v>3.5</v>
      </c>
      <c r="G117" s="120">
        <f>G118</f>
        <v>3.5</v>
      </c>
    </row>
    <row r="118" spans="1:7" ht="48" customHeight="1">
      <c r="A118" s="22" t="s">
        <v>180</v>
      </c>
      <c r="B118" s="49" t="s">
        <v>134</v>
      </c>
      <c r="C118" s="49" t="s">
        <v>169</v>
      </c>
      <c r="D118" s="49"/>
      <c r="E118" s="121">
        <f t="shared" si="16"/>
        <v>3.5</v>
      </c>
      <c r="F118" s="121">
        <f t="shared" si="16"/>
        <v>3.5</v>
      </c>
      <c r="G118" s="122">
        <f>G119</f>
        <v>3.5</v>
      </c>
    </row>
    <row r="119" spans="1:7" ht="48" customHeight="1">
      <c r="A119" s="26" t="s">
        <v>9</v>
      </c>
      <c r="B119" s="51" t="s">
        <v>134</v>
      </c>
      <c r="C119" s="51" t="s">
        <v>169</v>
      </c>
      <c r="D119" s="51" t="s">
        <v>1</v>
      </c>
      <c r="E119" s="123">
        <v>3.5</v>
      </c>
      <c r="F119" s="123">
        <v>3.5</v>
      </c>
      <c r="G119" s="124">
        <v>3.5</v>
      </c>
    </row>
    <row r="120" spans="1:7" ht="64.5" customHeight="1">
      <c r="A120" s="30" t="s">
        <v>212</v>
      </c>
      <c r="B120" s="10" t="s">
        <v>89</v>
      </c>
      <c r="C120" s="10"/>
      <c r="D120" s="10"/>
      <c r="E120" s="11">
        <f aca="true" t="shared" si="17" ref="E120:F123">E121</f>
        <v>51.7</v>
      </c>
      <c r="F120" s="11">
        <f t="shared" si="17"/>
        <v>48.7</v>
      </c>
      <c r="G120" s="31">
        <f>G121</f>
        <v>50.6</v>
      </c>
    </row>
    <row r="121" spans="1:7" ht="33.75" customHeight="1">
      <c r="A121" s="136" t="s">
        <v>91</v>
      </c>
      <c r="B121" s="33" t="s">
        <v>90</v>
      </c>
      <c r="C121" s="35"/>
      <c r="D121" s="35"/>
      <c r="E121" s="137">
        <f t="shared" si="17"/>
        <v>51.7</v>
      </c>
      <c r="F121" s="137">
        <f t="shared" si="17"/>
        <v>48.7</v>
      </c>
      <c r="G121" s="138">
        <f>G122</f>
        <v>50.6</v>
      </c>
    </row>
    <row r="122" spans="1:7" ht="24" customHeight="1">
      <c r="A122" s="47" t="s">
        <v>202</v>
      </c>
      <c r="B122" s="19" t="s">
        <v>201</v>
      </c>
      <c r="C122" s="19"/>
      <c r="D122" s="19"/>
      <c r="E122" s="20">
        <f t="shared" si="17"/>
        <v>51.7</v>
      </c>
      <c r="F122" s="20">
        <f t="shared" si="17"/>
        <v>48.7</v>
      </c>
      <c r="G122" s="21">
        <f>G123</f>
        <v>50.6</v>
      </c>
    </row>
    <row r="123" spans="1:7" ht="34.5" customHeight="1">
      <c r="A123" s="22" t="s">
        <v>180</v>
      </c>
      <c r="B123" s="23" t="s">
        <v>201</v>
      </c>
      <c r="C123" s="23" t="s">
        <v>169</v>
      </c>
      <c r="D123" s="23"/>
      <c r="E123" s="24">
        <f t="shared" si="17"/>
        <v>51.7</v>
      </c>
      <c r="F123" s="24">
        <f t="shared" si="17"/>
        <v>48.7</v>
      </c>
      <c r="G123" s="25">
        <f>G124</f>
        <v>50.6</v>
      </c>
    </row>
    <row r="124" spans="1:7" ht="18" customHeight="1">
      <c r="A124" s="26" t="s">
        <v>12</v>
      </c>
      <c r="B124" s="27" t="s">
        <v>201</v>
      </c>
      <c r="C124" s="27" t="s">
        <v>169</v>
      </c>
      <c r="D124" s="27" t="s">
        <v>11</v>
      </c>
      <c r="E124" s="28">
        <v>51.7</v>
      </c>
      <c r="F124" s="28">
        <v>48.7</v>
      </c>
      <c r="G124" s="29">
        <v>50.6</v>
      </c>
    </row>
    <row r="125" spans="1:7" ht="67.5" customHeight="1">
      <c r="A125" s="30" t="s">
        <v>107</v>
      </c>
      <c r="B125" s="10" t="s">
        <v>105</v>
      </c>
      <c r="C125" s="10"/>
      <c r="D125" s="10"/>
      <c r="E125" s="11">
        <f>E126</f>
        <v>4091.6000000000004</v>
      </c>
      <c r="F125" s="11">
        <f>F126</f>
        <v>1692.3999999999999</v>
      </c>
      <c r="G125" s="31">
        <f>G126</f>
        <v>2816.1</v>
      </c>
    </row>
    <row r="126" spans="1:7" ht="34.5" customHeight="1">
      <c r="A126" s="136" t="s">
        <v>108</v>
      </c>
      <c r="B126" s="33" t="s">
        <v>106</v>
      </c>
      <c r="C126" s="35"/>
      <c r="D126" s="35"/>
      <c r="E126" s="137">
        <f>E127+E135+E132+E141+E138</f>
        <v>4091.6000000000004</v>
      </c>
      <c r="F126" s="137">
        <f>F127+F135+F132+F141</f>
        <v>1692.3999999999999</v>
      </c>
      <c r="G126" s="137">
        <f>G127+G135+G132+G141</f>
        <v>2816.1</v>
      </c>
    </row>
    <row r="127" spans="1:7" ht="23.25" customHeight="1">
      <c r="A127" s="47" t="s">
        <v>74</v>
      </c>
      <c r="B127" s="19" t="s">
        <v>109</v>
      </c>
      <c r="C127" s="19"/>
      <c r="D127" s="19"/>
      <c r="E127" s="20">
        <f>E128+E130</f>
        <v>1029</v>
      </c>
      <c r="F127" s="20">
        <f aca="true" t="shared" si="18" ref="E127:G130">F128</f>
        <v>1074.6</v>
      </c>
      <c r="G127" s="21">
        <f t="shared" si="18"/>
        <v>1117.1</v>
      </c>
    </row>
    <row r="128" spans="1:7" ht="30">
      <c r="A128" s="22" t="s">
        <v>180</v>
      </c>
      <c r="B128" s="23" t="s">
        <v>109</v>
      </c>
      <c r="C128" s="23" t="s">
        <v>169</v>
      </c>
      <c r="D128" s="23"/>
      <c r="E128" s="24">
        <f t="shared" si="18"/>
        <v>1019.2</v>
      </c>
      <c r="F128" s="24">
        <f t="shared" si="18"/>
        <v>1074.6</v>
      </c>
      <c r="G128" s="25">
        <f t="shared" si="18"/>
        <v>1117.1</v>
      </c>
    </row>
    <row r="129" spans="1:7" ht="24.75" customHeight="1">
      <c r="A129" s="26" t="s">
        <v>12</v>
      </c>
      <c r="B129" s="27" t="s">
        <v>109</v>
      </c>
      <c r="C129" s="27" t="s">
        <v>169</v>
      </c>
      <c r="D129" s="27" t="s">
        <v>11</v>
      </c>
      <c r="E129" s="28">
        <v>1019.2</v>
      </c>
      <c r="F129" s="28">
        <v>1074.6</v>
      </c>
      <c r="G129" s="29">
        <v>1117.1</v>
      </c>
    </row>
    <row r="130" spans="1:7" ht="27" customHeight="1">
      <c r="A130" s="139" t="s">
        <v>177</v>
      </c>
      <c r="B130" s="23" t="s">
        <v>109</v>
      </c>
      <c r="C130" s="23">
        <v>800</v>
      </c>
      <c r="D130" s="23"/>
      <c r="E130" s="24">
        <f t="shared" si="18"/>
        <v>9.8</v>
      </c>
      <c r="F130" s="24">
        <f t="shared" si="18"/>
        <v>0</v>
      </c>
      <c r="G130" s="25">
        <f t="shared" si="18"/>
        <v>0</v>
      </c>
    </row>
    <row r="131" spans="1:7" ht="23.25" customHeight="1">
      <c r="A131" s="26" t="s">
        <v>12</v>
      </c>
      <c r="B131" s="27" t="s">
        <v>109</v>
      </c>
      <c r="C131" s="27">
        <v>800</v>
      </c>
      <c r="D131" s="27" t="s">
        <v>11</v>
      </c>
      <c r="E131" s="28">
        <v>9.8</v>
      </c>
      <c r="F131" s="28">
        <v>0</v>
      </c>
      <c r="G131" s="29">
        <v>0</v>
      </c>
    </row>
    <row r="132" spans="1:7" ht="34.5" customHeight="1">
      <c r="A132" s="47" t="s">
        <v>190</v>
      </c>
      <c r="B132" s="19" t="s">
        <v>189</v>
      </c>
      <c r="C132" s="19"/>
      <c r="D132" s="19"/>
      <c r="E132" s="20">
        <f aca="true" t="shared" si="19" ref="E132:G133">E133</f>
        <v>594.2</v>
      </c>
      <c r="F132" s="20">
        <f t="shared" si="19"/>
        <v>104</v>
      </c>
      <c r="G132" s="21">
        <f t="shared" si="19"/>
        <v>540</v>
      </c>
    </row>
    <row r="133" spans="1:7" ht="34.5" customHeight="1">
      <c r="A133" s="22" t="s">
        <v>180</v>
      </c>
      <c r="B133" s="23" t="s">
        <v>189</v>
      </c>
      <c r="C133" s="23" t="s">
        <v>169</v>
      </c>
      <c r="D133" s="23"/>
      <c r="E133" s="24">
        <f t="shared" si="19"/>
        <v>594.2</v>
      </c>
      <c r="F133" s="24">
        <f t="shared" si="19"/>
        <v>104</v>
      </c>
      <c r="G133" s="25">
        <f t="shared" si="19"/>
        <v>540</v>
      </c>
    </row>
    <row r="134" spans="1:7" ht="34.5" customHeight="1">
      <c r="A134" s="26" t="s">
        <v>12</v>
      </c>
      <c r="B134" s="27" t="s">
        <v>189</v>
      </c>
      <c r="C134" s="27" t="s">
        <v>169</v>
      </c>
      <c r="D134" s="27" t="s">
        <v>11</v>
      </c>
      <c r="E134" s="28">
        <v>594.2</v>
      </c>
      <c r="F134" s="28">
        <v>104</v>
      </c>
      <c r="G134" s="29">
        <v>540</v>
      </c>
    </row>
    <row r="135" spans="1:7" ht="51.75" customHeight="1">
      <c r="A135" s="47" t="s">
        <v>126</v>
      </c>
      <c r="B135" s="19" t="s">
        <v>122</v>
      </c>
      <c r="C135" s="19"/>
      <c r="D135" s="19"/>
      <c r="E135" s="20">
        <f aca="true" t="shared" si="20" ref="E135:G139">E136</f>
        <v>1731.4</v>
      </c>
      <c r="F135" s="20">
        <f t="shared" si="20"/>
        <v>513.8</v>
      </c>
      <c r="G135" s="21">
        <f t="shared" si="20"/>
        <v>1159</v>
      </c>
    </row>
    <row r="136" spans="1:7" ht="34.5" customHeight="1">
      <c r="A136" s="22" t="s">
        <v>180</v>
      </c>
      <c r="B136" s="23" t="s">
        <v>122</v>
      </c>
      <c r="C136" s="23" t="s">
        <v>169</v>
      </c>
      <c r="D136" s="23"/>
      <c r="E136" s="24">
        <f t="shared" si="20"/>
        <v>1731.4</v>
      </c>
      <c r="F136" s="24">
        <f t="shared" si="20"/>
        <v>513.8</v>
      </c>
      <c r="G136" s="25">
        <f t="shared" si="20"/>
        <v>1159</v>
      </c>
    </row>
    <row r="137" spans="1:7" ht="34.5" customHeight="1">
      <c r="A137" s="26" t="s">
        <v>12</v>
      </c>
      <c r="B137" s="27" t="s">
        <v>122</v>
      </c>
      <c r="C137" s="27" t="s">
        <v>169</v>
      </c>
      <c r="D137" s="27" t="s">
        <v>11</v>
      </c>
      <c r="E137" s="28">
        <f>1040.7+690.7</f>
        <v>1731.4</v>
      </c>
      <c r="F137" s="28">
        <v>513.8</v>
      </c>
      <c r="G137" s="29">
        <v>1159</v>
      </c>
    </row>
    <row r="138" spans="1:7" ht="34.5" customHeight="1">
      <c r="A138" s="47" t="s">
        <v>223</v>
      </c>
      <c r="B138" s="19" t="s">
        <v>222</v>
      </c>
      <c r="C138" s="19"/>
      <c r="D138" s="19"/>
      <c r="E138" s="20">
        <f t="shared" si="20"/>
        <v>0.2</v>
      </c>
      <c r="F138" s="20">
        <f t="shared" si="20"/>
        <v>0</v>
      </c>
      <c r="G138" s="21">
        <f t="shared" si="20"/>
        <v>0</v>
      </c>
    </row>
    <row r="139" spans="1:7" ht="34.5" customHeight="1">
      <c r="A139" s="22" t="s">
        <v>180</v>
      </c>
      <c r="B139" s="23" t="s">
        <v>222</v>
      </c>
      <c r="C139" s="23" t="s">
        <v>169</v>
      </c>
      <c r="D139" s="23"/>
      <c r="E139" s="24">
        <f t="shared" si="20"/>
        <v>0.2</v>
      </c>
      <c r="F139" s="24">
        <f t="shared" si="20"/>
        <v>0</v>
      </c>
      <c r="G139" s="25">
        <f t="shared" si="20"/>
        <v>0</v>
      </c>
    </row>
    <row r="140" spans="1:7" ht="34.5" customHeight="1">
      <c r="A140" s="26" t="s">
        <v>12</v>
      </c>
      <c r="B140" s="27" t="s">
        <v>222</v>
      </c>
      <c r="C140" s="27" t="s">
        <v>169</v>
      </c>
      <c r="D140" s="27" t="s">
        <v>11</v>
      </c>
      <c r="E140" s="28">
        <v>0.2</v>
      </c>
      <c r="F140" s="28">
        <v>0</v>
      </c>
      <c r="G140" s="29">
        <v>0</v>
      </c>
    </row>
    <row r="141" spans="1:7" ht="34.5" customHeight="1">
      <c r="A141" s="47" t="s">
        <v>185</v>
      </c>
      <c r="B141" s="19" t="s">
        <v>203</v>
      </c>
      <c r="C141" s="19"/>
      <c r="D141" s="19"/>
      <c r="E141" s="20">
        <f aca="true" t="shared" si="21" ref="E141:G142">E142</f>
        <v>736.8</v>
      </c>
      <c r="F141" s="20">
        <f t="shared" si="21"/>
        <v>0</v>
      </c>
      <c r="G141" s="21">
        <f t="shared" si="21"/>
        <v>0</v>
      </c>
    </row>
    <row r="142" spans="1:7" ht="34.5" customHeight="1">
      <c r="A142" s="22" t="s">
        <v>180</v>
      </c>
      <c r="B142" s="23" t="s">
        <v>203</v>
      </c>
      <c r="C142" s="23" t="s">
        <v>169</v>
      </c>
      <c r="D142" s="23"/>
      <c r="E142" s="24">
        <f t="shared" si="21"/>
        <v>736.8</v>
      </c>
      <c r="F142" s="24">
        <f t="shared" si="21"/>
        <v>0</v>
      </c>
      <c r="G142" s="25">
        <f t="shared" si="21"/>
        <v>0</v>
      </c>
    </row>
    <row r="143" spans="1:7" ht="34.5" customHeight="1">
      <c r="A143" s="26" t="s">
        <v>12</v>
      </c>
      <c r="B143" s="27" t="s">
        <v>203</v>
      </c>
      <c r="C143" s="27" t="s">
        <v>169</v>
      </c>
      <c r="D143" s="27" t="s">
        <v>11</v>
      </c>
      <c r="E143" s="28">
        <v>736.8</v>
      </c>
      <c r="F143" s="28">
        <v>0</v>
      </c>
      <c r="G143" s="29">
        <v>0</v>
      </c>
    </row>
    <row r="144" spans="1:7" ht="15.75">
      <c r="A144" s="140" t="s">
        <v>51</v>
      </c>
      <c r="B144" s="10" t="s">
        <v>49</v>
      </c>
      <c r="C144" s="128"/>
      <c r="D144" s="128"/>
      <c r="E144" s="141">
        <f>E145</f>
        <v>13052.400000000001</v>
      </c>
      <c r="F144" s="141">
        <f>F145</f>
        <v>5198.299999999999</v>
      </c>
      <c r="G144" s="142">
        <f>G145</f>
        <v>2652.6</v>
      </c>
    </row>
    <row r="145" spans="1:7" ht="15.75">
      <c r="A145" s="30" t="s">
        <v>33</v>
      </c>
      <c r="B145" s="10" t="s">
        <v>50</v>
      </c>
      <c r="C145" s="10"/>
      <c r="D145" s="10"/>
      <c r="E145" s="143">
        <f>E146+E152+E155+E158+E170+E173+E200+E203+E206+E209+E212+E215+E194+E218+E181+E189+E149+E161+E167+E178+E164+E186+E197</f>
        <v>13052.400000000001</v>
      </c>
      <c r="F145" s="143">
        <f>F146+F152+F155+F158+F170+F173+F200+F203+F206+F209+F212+F215+F194+F218+F181+F189+F149+F161+F167+F178</f>
        <v>5198.299999999999</v>
      </c>
      <c r="G145" s="143">
        <f>G146+G152+G155+G158+G170+G173+G200+G203+G206+G209+G212+G215+G194+G218+G181+G189+G149+G161+G167+G178</f>
        <v>2652.6</v>
      </c>
    </row>
    <row r="146" spans="1:7" ht="15">
      <c r="A146" s="37" t="s">
        <v>75</v>
      </c>
      <c r="B146" s="19" t="s">
        <v>76</v>
      </c>
      <c r="C146" s="19"/>
      <c r="D146" s="19"/>
      <c r="E146" s="20">
        <f aca="true" t="shared" si="22" ref="E146:G147">E147</f>
        <v>467.5</v>
      </c>
      <c r="F146" s="20">
        <f t="shared" si="22"/>
        <v>448.8</v>
      </c>
      <c r="G146" s="21">
        <f t="shared" si="22"/>
        <v>502.2</v>
      </c>
    </row>
    <row r="147" spans="1:7" ht="15">
      <c r="A147" s="144" t="s">
        <v>179</v>
      </c>
      <c r="B147" s="49" t="s">
        <v>76</v>
      </c>
      <c r="C147" s="49" t="s">
        <v>172</v>
      </c>
      <c r="D147" s="49"/>
      <c r="E147" s="103">
        <f t="shared" si="22"/>
        <v>467.5</v>
      </c>
      <c r="F147" s="103">
        <f t="shared" si="22"/>
        <v>448.8</v>
      </c>
      <c r="G147" s="104">
        <f t="shared" si="22"/>
        <v>502.2</v>
      </c>
    </row>
    <row r="148" spans="1:7" ht="15">
      <c r="A148" s="145" t="s">
        <v>19</v>
      </c>
      <c r="B148" s="51" t="s">
        <v>76</v>
      </c>
      <c r="C148" s="51" t="s">
        <v>172</v>
      </c>
      <c r="D148" s="51" t="s">
        <v>20</v>
      </c>
      <c r="E148" s="105">
        <f>447+20.5</f>
        <v>467.5</v>
      </c>
      <c r="F148" s="105">
        <v>448.8</v>
      </c>
      <c r="G148" s="106">
        <v>502.2</v>
      </c>
    </row>
    <row r="149" spans="1:7" ht="30">
      <c r="A149" s="146" t="s">
        <v>184</v>
      </c>
      <c r="B149" s="19" t="s">
        <v>183</v>
      </c>
      <c r="C149" s="19"/>
      <c r="D149" s="19"/>
      <c r="E149" s="20">
        <f aca="true" t="shared" si="23" ref="E149:G150">E150</f>
        <v>0</v>
      </c>
      <c r="F149" s="119">
        <f t="shared" si="23"/>
        <v>0</v>
      </c>
      <c r="G149" s="120">
        <f t="shared" si="23"/>
        <v>151.69999999999993</v>
      </c>
    </row>
    <row r="150" spans="1:7" ht="15">
      <c r="A150" s="139" t="s">
        <v>177</v>
      </c>
      <c r="B150" s="49" t="s">
        <v>183</v>
      </c>
      <c r="C150" s="49" t="s">
        <v>171</v>
      </c>
      <c r="D150" s="49"/>
      <c r="E150" s="103">
        <f t="shared" si="23"/>
        <v>0</v>
      </c>
      <c r="F150" s="121">
        <f t="shared" si="23"/>
        <v>0</v>
      </c>
      <c r="G150" s="122">
        <f t="shared" si="23"/>
        <v>151.69999999999993</v>
      </c>
    </row>
    <row r="151" spans="1:7" ht="15">
      <c r="A151" s="145" t="s">
        <v>5</v>
      </c>
      <c r="B151" s="51" t="s">
        <v>183</v>
      </c>
      <c r="C151" s="51" t="s">
        <v>171</v>
      </c>
      <c r="D151" s="51" t="s">
        <v>6</v>
      </c>
      <c r="E151" s="105">
        <v>0</v>
      </c>
      <c r="F151" s="123">
        <f>633.3-633.3</f>
        <v>0</v>
      </c>
      <c r="G151" s="124">
        <f>1897.1-1080-665.4</f>
        <v>151.69999999999993</v>
      </c>
    </row>
    <row r="152" spans="1:7" ht="15">
      <c r="A152" s="47" t="s">
        <v>77</v>
      </c>
      <c r="B152" s="19" t="s">
        <v>78</v>
      </c>
      <c r="C152" s="19"/>
      <c r="D152" s="19"/>
      <c r="E152" s="20">
        <f aca="true" t="shared" si="24" ref="E152:G153">E153</f>
        <v>35.6</v>
      </c>
      <c r="F152" s="20">
        <f t="shared" si="24"/>
        <v>100</v>
      </c>
      <c r="G152" s="21">
        <f t="shared" si="24"/>
        <v>100</v>
      </c>
    </row>
    <row r="153" spans="1:7" ht="15">
      <c r="A153" s="102" t="s">
        <v>178</v>
      </c>
      <c r="B153" s="49" t="s">
        <v>78</v>
      </c>
      <c r="C153" s="49" t="s">
        <v>173</v>
      </c>
      <c r="D153" s="49"/>
      <c r="E153" s="103">
        <f t="shared" si="24"/>
        <v>35.6</v>
      </c>
      <c r="F153" s="103">
        <f t="shared" si="24"/>
        <v>100</v>
      </c>
      <c r="G153" s="104">
        <f t="shared" si="24"/>
        <v>100</v>
      </c>
    </row>
    <row r="154" spans="1:7" ht="15">
      <c r="A154" s="26" t="s">
        <v>23</v>
      </c>
      <c r="B154" s="51" t="s">
        <v>78</v>
      </c>
      <c r="C154" s="51" t="s">
        <v>173</v>
      </c>
      <c r="D154" s="51" t="s">
        <v>24</v>
      </c>
      <c r="E154" s="105">
        <v>35.6</v>
      </c>
      <c r="F154" s="105">
        <v>100</v>
      </c>
      <c r="G154" s="106">
        <v>100</v>
      </c>
    </row>
    <row r="155" spans="1:7" ht="15">
      <c r="A155" s="47" t="s">
        <v>66</v>
      </c>
      <c r="B155" s="19" t="s">
        <v>67</v>
      </c>
      <c r="C155" s="19"/>
      <c r="D155" s="19"/>
      <c r="E155" s="20">
        <f aca="true" t="shared" si="25" ref="E155:G156">E156</f>
        <v>0</v>
      </c>
      <c r="F155" s="20">
        <f t="shared" si="25"/>
        <v>0</v>
      </c>
      <c r="G155" s="21">
        <f t="shared" si="25"/>
        <v>0</v>
      </c>
    </row>
    <row r="156" spans="1:7" ht="15">
      <c r="A156" s="144" t="s">
        <v>177</v>
      </c>
      <c r="B156" s="49" t="s">
        <v>67</v>
      </c>
      <c r="C156" s="49" t="s">
        <v>171</v>
      </c>
      <c r="D156" s="49"/>
      <c r="E156" s="103">
        <f t="shared" si="25"/>
        <v>0</v>
      </c>
      <c r="F156" s="103">
        <f t="shared" si="25"/>
        <v>0</v>
      </c>
      <c r="G156" s="104">
        <f t="shared" si="25"/>
        <v>0</v>
      </c>
    </row>
    <row r="157" spans="1:7" ht="15">
      <c r="A157" s="26" t="s">
        <v>30</v>
      </c>
      <c r="B157" s="51" t="s">
        <v>67</v>
      </c>
      <c r="C157" s="51" t="s">
        <v>171</v>
      </c>
      <c r="D157" s="51" t="s">
        <v>10</v>
      </c>
      <c r="E157" s="105">
        <v>0</v>
      </c>
      <c r="F157" s="105">
        <v>0</v>
      </c>
      <c r="G157" s="106">
        <v>0</v>
      </c>
    </row>
    <row r="158" spans="1:7" ht="15">
      <c r="A158" s="37" t="s">
        <v>68</v>
      </c>
      <c r="B158" s="19" t="s">
        <v>69</v>
      </c>
      <c r="C158" s="19"/>
      <c r="D158" s="19"/>
      <c r="E158" s="20">
        <f aca="true" t="shared" si="26" ref="E158:G159">E159</f>
        <v>17.3</v>
      </c>
      <c r="F158" s="20">
        <f t="shared" si="26"/>
        <v>18</v>
      </c>
      <c r="G158" s="21">
        <f t="shared" si="26"/>
        <v>18.8</v>
      </c>
    </row>
    <row r="159" spans="1:7" ht="30">
      <c r="A159" s="22" t="s">
        <v>180</v>
      </c>
      <c r="B159" s="49" t="s">
        <v>69</v>
      </c>
      <c r="C159" s="49" t="s">
        <v>169</v>
      </c>
      <c r="D159" s="49"/>
      <c r="E159" s="103">
        <f t="shared" si="26"/>
        <v>17.3</v>
      </c>
      <c r="F159" s="103">
        <f t="shared" si="26"/>
        <v>18</v>
      </c>
      <c r="G159" s="104">
        <f t="shared" si="26"/>
        <v>18.8</v>
      </c>
    </row>
    <row r="160" spans="1:7" ht="15">
      <c r="A160" s="26" t="s">
        <v>2</v>
      </c>
      <c r="B160" s="51" t="s">
        <v>69</v>
      </c>
      <c r="C160" s="51" t="s">
        <v>169</v>
      </c>
      <c r="D160" s="51" t="s">
        <v>22</v>
      </c>
      <c r="E160" s="105">
        <v>17.3</v>
      </c>
      <c r="F160" s="105">
        <v>18</v>
      </c>
      <c r="G160" s="106">
        <v>18.8</v>
      </c>
    </row>
    <row r="161" spans="1:7" ht="45">
      <c r="A161" s="37" t="s">
        <v>145</v>
      </c>
      <c r="B161" s="19" t="s">
        <v>144</v>
      </c>
      <c r="C161" s="19"/>
      <c r="D161" s="19"/>
      <c r="E161" s="20">
        <f aca="true" t="shared" si="27" ref="E161:G165">E162</f>
        <v>54.8</v>
      </c>
      <c r="F161" s="20">
        <f t="shared" si="27"/>
        <v>35</v>
      </c>
      <c r="G161" s="21">
        <f t="shared" si="27"/>
        <v>35</v>
      </c>
    </row>
    <row r="162" spans="1:7" ht="30">
      <c r="A162" s="22" t="s">
        <v>180</v>
      </c>
      <c r="B162" s="49" t="s">
        <v>144</v>
      </c>
      <c r="C162" s="49" t="s">
        <v>169</v>
      </c>
      <c r="D162" s="49"/>
      <c r="E162" s="103">
        <f t="shared" si="27"/>
        <v>54.8</v>
      </c>
      <c r="F162" s="103">
        <f t="shared" si="27"/>
        <v>35</v>
      </c>
      <c r="G162" s="104">
        <f t="shared" si="27"/>
        <v>35</v>
      </c>
    </row>
    <row r="163" spans="1:7" ht="15">
      <c r="A163" s="26" t="s">
        <v>2</v>
      </c>
      <c r="B163" s="51" t="s">
        <v>144</v>
      </c>
      <c r="C163" s="51" t="s">
        <v>169</v>
      </c>
      <c r="D163" s="51" t="s">
        <v>22</v>
      </c>
      <c r="E163" s="105">
        <f>50.8+4</f>
        <v>54.8</v>
      </c>
      <c r="F163" s="105">
        <v>35</v>
      </c>
      <c r="G163" s="106">
        <v>35</v>
      </c>
    </row>
    <row r="164" spans="1:7" ht="15">
      <c r="A164" s="37" t="s">
        <v>221</v>
      </c>
      <c r="B164" s="19" t="s">
        <v>220</v>
      </c>
      <c r="C164" s="19"/>
      <c r="D164" s="19"/>
      <c r="E164" s="20">
        <f t="shared" si="27"/>
        <v>123</v>
      </c>
      <c r="F164" s="20">
        <f t="shared" si="27"/>
        <v>0</v>
      </c>
      <c r="G164" s="21">
        <f t="shared" si="27"/>
        <v>0</v>
      </c>
    </row>
    <row r="165" spans="1:7" ht="30">
      <c r="A165" s="22" t="s">
        <v>180</v>
      </c>
      <c r="B165" s="49" t="s">
        <v>220</v>
      </c>
      <c r="C165" s="49" t="s">
        <v>169</v>
      </c>
      <c r="D165" s="49"/>
      <c r="E165" s="103">
        <f t="shared" si="27"/>
        <v>123</v>
      </c>
      <c r="F165" s="103">
        <f t="shared" si="27"/>
        <v>0</v>
      </c>
      <c r="G165" s="104">
        <f t="shared" si="27"/>
        <v>0</v>
      </c>
    </row>
    <row r="166" spans="1:7" ht="15">
      <c r="A166" s="26" t="s">
        <v>2</v>
      </c>
      <c r="B166" s="51" t="s">
        <v>220</v>
      </c>
      <c r="C166" s="51" t="s">
        <v>169</v>
      </c>
      <c r="D166" s="51" t="s">
        <v>22</v>
      </c>
      <c r="E166" s="105">
        <f>9.5+12.7+100.8</f>
        <v>123</v>
      </c>
      <c r="F166" s="105">
        <v>0</v>
      </c>
      <c r="G166" s="106">
        <v>0</v>
      </c>
    </row>
    <row r="167" spans="1:7" ht="15">
      <c r="A167" s="37" t="s">
        <v>161</v>
      </c>
      <c r="B167" s="19" t="s">
        <v>160</v>
      </c>
      <c r="C167" s="19"/>
      <c r="D167" s="19"/>
      <c r="E167" s="20">
        <f aca="true" t="shared" si="28" ref="E167:G168">E168</f>
        <v>172.5</v>
      </c>
      <c r="F167" s="20">
        <f t="shared" si="28"/>
        <v>0</v>
      </c>
      <c r="G167" s="21">
        <f t="shared" si="28"/>
        <v>0</v>
      </c>
    </row>
    <row r="168" spans="1:7" ht="30">
      <c r="A168" s="22" t="s">
        <v>180</v>
      </c>
      <c r="B168" s="49" t="s">
        <v>160</v>
      </c>
      <c r="C168" s="49" t="s">
        <v>169</v>
      </c>
      <c r="D168" s="49"/>
      <c r="E168" s="103">
        <f t="shared" si="28"/>
        <v>172.5</v>
      </c>
      <c r="F168" s="103">
        <f t="shared" si="28"/>
        <v>0</v>
      </c>
      <c r="G168" s="104">
        <f t="shared" si="28"/>
        <v>0</v>
      </c>
    </row>
    <row r="169" spans="1:7" ht="15">
      <c r="A169" s="26" t="s">
        <v>141</v>
      </c>
      <c r="B169" s="51" t="s">
        <v>160</v>
      </c>
      <c r="C169" s="51" t="s">
        <v>169</v>
      </c>
      <c r="D169" s="51" t="s">
        <v>142</v>
      </c>
      <c r="E169" s="105">
        <v>172.5</v>
      </c>
      <c r="F169" s="105">
        <v>0</v>
      </c>
      <c r="G169" s="106">
        <v>0</v>
      </c>
    </row>
    <row r="170" spans="1:7" ht="30">
      <c r="A170" s="47" t="s">
        <v>70</v>
      </c>
      <c r="B170" s="19" t="s">
        <v>71</v>
      </c>
      <c r="C170" s="19"/>
      <c r="D170" s="19"/>
      <c r="E170" s="20">
        <f aca="true" t="shared" si="29" ref="E170:G171">E171</f>
        <v>1815.3</v>
      </c>
      <c r="F170" s="20">
        <f t="shared" si="29"/>
        <v>77.40000000000009</v>
      </c>
      <c r="G170" s="21">
        <f t="shared" si="29"/>
        <v>53.69999999999999</v>
      </c>
    </row>
    <row r="171" spans="1:7" ht="30">
      <c r="A171" s="22" t="s">
        <v>180</v>
      </c>
      <c r="B171" s="49" t="s">
        <v>71</v>
      </c>
      <c r="C171" s="49" t="s">
        <v>169</v>
      </c>
      <c r="D171" s="49"/>
      <c r="E171" s="24">
        <f t="shared" si="29"/>
        <v>1815.3</v>
      </c>
      <c r="F171" s="24">
        <f t="shared" si="29"/>
        <v>77.40000000000009</v>
      </c>
      <c r="G171" s="25">
        <f t="shared" si="29"/>
        <v>53.69999999999999</v>
      </c>
    </row>
    <row r="172" spans="1:7" ht="15">
      <c r="A172" s="26" t="s">
        <v>28</v>
      </c>
      <c r="B172" s="51" t="s">
        <v>71</v>
      </c>
      <c r="C172" s="51" t="s">
        <v>169</v>
      </c>
      <c r="D172" s="51" t="s">
        <v>29</v>
      </c>
      <c r="E172" s="28">
        <f>1167+276.8+279.3+92.2</f>
        <v>1815.3</v>
      </c>
      <c r="F172" s="28">
        <f>1177.4-1100</f>
        <v>77.40000000000009</v>
      </c>
      <c r="G172" s="29">
        <f>453.7-400</f>
        <v>53.69999999999999</v>
      </c>
    </row>
    <row r="173" spans="1:7" ht="15">
      <c r="A173" s="37" t="s">
        <v>72</v>
      </c>
      <c r="B173" s="19" t="s">
        <v>73</v>
      </c>
      <c r="C173" s="19"/>
      <c r="D173" s="19"/>
      <c r="E173" s="20">
        <f>E174+E176</f>
        <v>1654.8</v>
      </c>
      <c r="F173" s="20">
        <f aca="true" t="shared" si="30" ref="E173:G176">F174</f>
        <v>8.300000000000011</v>
      </c>
      <c r="G173" s="20">
        <f t="shared" si="30"/>
        <v>511.5</v>
      </c>
    </row>
    <row r="174" spans="1:7" ht="30">
      <c r="A174" s="22" t="s">
        <v>180</v>
      </c>
      <c r="B174" s="49" t="s">
        <v>73</v>
      </c>
      <c r="C174" s="49" t="s">
        <v>169</v>
      </c>
      <c r="D174" s="49"/>
      <c r="E174" s="103">
        <f t="shared" si="30"/>
        <v>1642.6</v>
      </c>
      <c r="F174" s="103">
        <f t="shared" si="30"/>
        <v>8.300000000000011</v>
      </c>
      <c r="G174" s="104">
        <f t="shared" si="30"/>
        <v>511.5</v>
      </c>
    </row>
    <row r="175" spans="1:7" ht="15">
      <c r="A175" s="26" t="s">
        <v>3</v>
      </c>
      <c r="B175" s="51" t="s">
        <v>73</v>
      </c>
      <c r="C175" s="51" t="s">
        <v>169</v>
      </c>
      <c r="D175" s="51" t="s">
        <v>4</v>
      </c>
      <c r="E175" s="105">
        <f>1152.5+490.1</f>
        <v>1642.6</v>
      </c>
      <c r="F175" s="105">
        <f>178.3-170</f>
        <v>8.300000000000011</v>
      </c>
      <c r="G175" s="106">
        <v>511.5</v>
      </c>
    </row>
    <row r="176" spans="1:7" ht="15">
      <c r="A176" s="144" t="s">
        <v>177</v>
      </c>
      <c r="B176" s="49" t="s">
        <v>73</v>
      </c>
      <c r="C176" s="49">
        <v>800</v>
      </c>
      <c r="D176" s="49"/>
      <c r="E176" s="103">
        <f t="shared" si="30"/>
        <v>12.2</v>
      </c>
      <c r="F176" s="103">
        <f t="shared" si="30"/>
        <v>0</v>
      </c>
      <c r="G176" s="104">
        <f t="shared" si="30"/>
        <v>0</v>
      </c>
    </row>
    <row r="177" spans="1:7" ht="15">
      <c r="A177" s="26" t="s">
        <v>3</v>
      </c>
      <c r="B177" s="51" t="s">
        <v>73</v>
      </c>
      <c r="C177" s="51">
        <v>800</v>
      </c>
      <c r="D177" s="51" t="s">
        <v>4</v>
      </c>
      <c r="E177" s="105">
        <v>12.2</v>
      </c>
      <c r="F177" s="105">
        <v>0</v>
      </c>
      <c r="G177" s="106">
        <v>0</v>
      </c>
    </row>
    <row r="178" spans="1:7" ht="30">
      <c r="A178" s="47" t="s">
        <v>163</v>
      </c>
      <c r="B178" s="19" t="s">
        <v>162</v>
      </c>
      <c r="C178" s="19"/>
      <c r="D178" s="19"/>
      <c r="E178" s="20">
        <f aca="true" t="shared" si="31" ref="E178:G179">E179</f>
        <v>198.1</v>
      </c>
      <c r="F178" s="20">
        <f t="shared" si="31"/>
        <v>8</v>
      </c>
      <c r="G178" s="20">
        <f t="shared" si="31"/>
        <v>235.1</v>
      </c>
    </row>
    <row r="179" spans="1:7" ht="30">
      <c r="A179" s="22" t="s">
        <v>180</v>
      </c>
      <c r="B179" s="49" t="s">
        <v>162</v>
      </c>
      <c r="C179" s="49" t="s">
        <v>169</v>
      </c>
      <c r="D179" s="49"/>
      <c r="E179" s="103">
        <f t="shared" si="31"/>
        <v>198.1</v>
      </c>
      <c r="F179" s="103">
        <f t="shared" si="31"/>
        <v>8</v>
      </c>
      <c r="G179" s="104">
        <f t="shared" si="31"/>
        <v>235.1</v>
      </c>
    </row>
    <row r="180" spans="1:7" ht="15">
      <c r="A180" s="26" t="s">
        <v>5</v>
      </c>
      <c r="B180" s="51" t="s">
        <v>162</v>
      </c>
      <c r="C180" s="51" t="s">
        <v>169</v>
      </c>
      <c r="D180" s="51" t="s">
        <v>6</v>
      </c>
      <c r="E180" s="105">
        <v>198.1</v>
      </c>
      <c r="F180" s="105">
        <f>226.1-218.1</f>
        <v>8</v>
      </c>
      <c r="G180" s="106">
        <v>235.1</v>
      </c>
    </row>
    <row r="181" spans="1:7" ht="15">
      <c r="A181" s="47" t="s">
        <v>93</v>
      </c>
      <c r="B181" s="19" t="s">
        <v>92</v>
      </c>
      <c r="C181" s="19"/>
      <c r="D181" s="19"/>
      <c r="E181" s="119">
        <f>E182+E184</f>
        <v>4363.6</v>
      </c>
      <c r="F181" s="119">
        <f>F182+F184</f>
        <v>4008.4</v>
      </c>
      <c r="G181" s="120">
        <f>G182+G184</f>
        <v>500</v>
      </c>
    </row>
    <row r="182" spans="1:7" ht="30">
      <c r="A182" s="22" t="s">
        <v>180</v>
      </c>
      <c r="B182" s="49" t="s">
        <v>92</v>
      </c>
      <c r="C182" s="49" t="s">
        <v>169</v>
      </c>
      <c r="D182" s="49"/>
      <c r="E182" s="103">
        <f>E183</f>
        <v>363.6</v>
      </c>
      <c r="F182" s="103">
        <f>F183</f>
        <v>8.400000000000006</v>
      </c>
      <c r="G182" s="104">
        <f>G183</f>
        <v>500</v>
      </c>
    </row>
    <row r="183" spans="1:7" ht="15">
      <c r="A183" s="26" t="s">
        <v>5</v>
      </c>
      <c r="B183" s="51" t="s">
        <v>92</v>
      </c>
      <c r="C183" s="51" t="s">
        <v>169</v>
      </c>
      <c r="D183" s="51" t="s">
        <v>6</v>
      </c>
      <c r="E183" s="105">
        <f>300+63.6</f>
        <v>363.6</v>
      </c>
      <c r="F183" s="105">
        <f>605-446.7+0.1-150</f>
        <v>8.400000000000006</v>
      </c>
      <c r="G183" s="106">
        <v>500</v>
      </c>
    </row>
    <row r="184" spans="1:7" ht="30">
      <c r="A184" s="22" t="s">
        <v>188</v>
      </c>
      <c r="B184" s="49" t="s">
        <v>92</v>
      </c>
      <c r="C184" s="49" t="s">
        <v>187</v>
      </c>
      <c r="D184" s="49"/>
      <c r="E184" s="121">
        <f>E185</f>
        <v>4000</v>
      </c>
      <c r="F184" s="121">
        <f>F185</f>
        <v>4000</v>
      </c>
      <c r="G184" s="104">
        <f>G185</f>
        <v>0</v>
      </c>
    </row>
    <row r="185" spans="1:7" ht="15">
      <c r="A185" s="26" t="s">
        <v>5</v>
      </c>
      <c r="B185" s="51" t="s">
        <v>92</v>
      </c>
      <c r="C185" s="51" t="s">
        <v>187</v>
      </c>
      <c r="D185" s="51" t="s">
        <v>6</v>
      </c>
      <c r="E185" s="123">
        <v>4000</v>
      </c>
      <c r="F185" s="123">
        <v>4000</v>
      </c>
      <c r="G185" s="106">
        <v>0</v>
      </c>
    </row>
    <row r="186" spans="1:7" ht="30">
      <c r="A186" s="37" t="s">
        <v>229</v>
      </c>
      <c r="B186" s="19" t="s">
        <v>228</v>
      </c>
      <c r="C186" s="19"/>
      <c r="D186" s="19"/>
      <c r="E186" s="20">
        <f aca="true" t="shared" si="32" ref="E186:G187">E187</f>
        <v>16</v>
      </c>
      <c r="F186" s="20">
        <f t="shared" si="32"/>
        <v>0</v>
      </c>
      <c r="G186" s="20">
        <f t="shared" si="32"/>
        <v>0</v>
      </c>
    </row>
    <row r="187" spans="1:7" ht="30">
      <c r="A187" s="22" t="s">
        <v>180</v>
      </c>
      <c r="B187" s="49" t="s">
        <v>228</v>
      </c>
      <c r="C187" s="49" t="s">
        <v>169</v>
      </c>
      <c r="D187" s="49"/>
      <c r="E187" s="103">
        <f t="shared" si="32"/>
        <v>16</v>
      </c>
      <c r="F187" s="103">
        <f t="shared" si="32"/>
        <v>0</v>
      </c>
      <c r="G187" s="104">
        <f t="shared" si="32"/>
        <v>0</v>
      </c>
    </row>
    <row r="188" spans="1:7" ht="15">
      <c r="A188" s="26" t="s">
        <v>3</v>
      </c>
      <c r="B188" s="51" t="s">
        <v>228</v>
      </c>
      <c r="C188" s="51" t="s">
        <v>169</v>
      </c>
      <c r="D188" s="51">
        <v>503</v>
      </c>
      <c r="E188" s="105">
        <v>16</v>
      </c>
      <c r="F188" s="105">
        <v>0</v>
      </c>
      <c r="G188" s="106">
        <v>0</v>
      </c>
    </row>
    <row r="189" spans="1:7" ht="30">
      <c r="A189" s="147" t="s">
        <v>143</v>
      </c>
      <c r="B189" s="76" t="s">
        <v>110</v>
      </c>
      <c r="C189" s="148"/>
      <c r="D189" s="76"/>
      <c r="E189" s="149">
        <f>E192+E190</f>
        <v>297.4</v>
      </c>
      <c r="F189" s="150">
        <f>F192+F190</f>
        <v>297.4</v>
      </c>
      <c r="G189" s="151">
        <f>G192+G190</f>
        <v>297.4</v>
      </c>
    </row>
    <row r="190" spans="1:7" ht="60">
      <c r="A190" s="42" t="s">
        <v>176</v>
      </c>
      <c r="B190" s="49" t="s">
        <v>110</v>
      </c>
      <c r="C190" s="49" t="s">
        <v>170</v>
      </c>
      <c r="D190" s="49"/>
      <c r="E190" s="59">
        <f>E191</f>
        <v>242.6</v>
      </c>
      <c r="F190" s="24">
        <f>F191</f>
        <v>242.6</v>
      </c>
      <c r="G190" s="25">
        <f>G191</f>
        <v>242.6</v>
      </c>
    </row>
    <row r="191" spans="1:7" ht="15">
      <c r="A191" s="26" t="s">
        <v>112</v>
      </c>
      <c r="B191" s="51" t="s">
        <v>110</v>
      </c>
      <c r="C191" s="51" t="s">
        <v>170</v>
      </c>
      <c r="D191" s="51" t="s">
        <v>111</v>
      </c>
      <c r="E191" s="60">
        <v>242.6</v>
      </c>
      <c r="F191" s="28">
        <v>242.6</v>
      </c>
      <c r="G191" s="29">
        <v>242.6</v>
      </c>
    </row>
    <row r="192" spans="1:7" ht="30">
      <c r="A192" s="22" t="s">
        <v>180</v>
      </c>
      <c r="B192" s="49" t="s">
        <v>110</v>
      </c>
      <c r="C192" s="49" t="s">
        <v>169</v>
      </c>
      <c r="D192" s="49"/>
      <c r="E192" s="24">
        <f>E193</f>
        <v>54.8</v>
      </c>
      <c r="F192" s="24">
        <f>F193</f>
        <v>54.8</v>
      </c>
      <c r="G192" s="25">
        <f>G193</f>
        <v>54.8</v>
      </c>
    </row>
    <row r="193" spans="1:7" ht="15">
      <c r="A193" s="26" t="s">
        <v>112</v>
      </c>
      <c r="B193" s="51" t="s">
        <v>110</v>
      </c>
      <c r="C193" s="51" t="s">
        <v>169</v>
      </c>
      <c r="D193" s="51" t="s">
        <v>111</v>
      </c>
      <c r="E193" s="28">
        <v>54.8</v>
      </c>
      <c r="F193" s="28">
        <v>54.8</v>
      </c>
      <c r="G193" s="29">
        <v>54.8</v>
      </c>
    </row>
    <row r="194" spans="1:7" ht="30">
      <c r="A194" s="152" t="s">
        <v>59</v>
      </c>
      <c r="B194" s="48" t="s">
        <v>60</v>
      </c>
      <c r="C194" s="48"/>
      <c r="D194" s="48"/>
      <c r="E194" s="153">
        <f aca="true" t="shared" si="33" ref="E194:G198">E195</f>
        <v>222.3</v>
      </c>
      <c r="F194" s="153">
        <f t="shared" si="33"/>
        <v>172.1</v>
      </c>
      <c r="G194" s="154">
        <f t="shared" si="33"/>
        <v>222.3</v>
      </c>
    </row>
    <row r="195" spans="1:7" ht="30">
      <c r="A195" s="42" t="s">
        <v>180</v>
      </c>
      <c r="B195" s="49" t="s">
        <v>60</v>
      </c>
      <c r="C195" s="49" t="s">
        <v>169</v>
      </c>
      <c r="D195" s="49"/>
      <c r="E195" s="24">
        <f t="shared" si="33"/>
        <v>222.3</v>
      </c>
      <c r="F195" s="24">
        <f t="shared" si="33"/>
        <v>172.1</v>
      </c>
      <c r="G195" s="25">
        <f t="shared" si="33"/>
        <v>222.3</v>
      </c>
    </row>
    <row r="196" spans="1:7" ht="15">
      <c r="A196" s="26" t="s">
        <v>28</v>
      </c>
      <c r="B196" s="51" t="s">
        <v>60</v>
      </c>
      <c r="C196" s="51" t="s">
        <v>169</v>
      </c>
      <c r="D196" s="51" t="s">
        <v>29</v>
      </c>
      <c r="E196" s="28">
        <v>222.3</v>
      </c>
      <c r="F196" s="28">
        <v>172.1</v>
      </c>
      <c r="G196" s="29">
        <v>222.3</v>
      </c>
    </row>
    <row r="197" spans="1:7" ht="75">
      <c r="A197" s="152" t="s">
        <v>231</v>
      </c>
      <c r="B197" s="48" t="s">
        <v>230</v>
      </c>
      <c r="C197" s="48"/>
      <c r="D197" s="48"/>
      <c r="E197" s="153">
        <f t="shared" si="33"/>
        <v>3000</v>
      </c>
      <c r="F197" s="153">
        <f t="shared" si="33"/>
        <v>0</v>
      </c>
      <c r="G197" s="154">
        <f t="shared" si="33"/>
        <v>0</v>
      </c>
    </row>
    <row r="198" spans="1:7" ht="30">
      <c r="A198" s="42" t="s">
        <v>180</v>
      </c>
      <c r="B198" s="49" t="s">
        <v>230</v>
      </c>
      <c r="C198" s="49" t="s">
        <v>169</v>
      </c>
      <c r="D198" s="49"/>
      <c r="E198" s="24">
        <f t="shared" si="33"/>
        <v>3000</v>
      </c>
      <c r="F198" s="24">
        <f t="shared" si="33"/>
        <v>0</v>
      </c>
      <c r="G198" s="25">
        <f t="shared" si="33"/>
        <v>0</v>
      </c>
    </row>
    <row r="199" spans="1:7" ht="15">
      <c r="A199" s="26" t="s">
        <v>28</v>
      </c>
      <c r="B199" s="51" t="s">
        <v>230</v>
      </c>
      <c r="C199" s="51" t="s">
        <v>169</v>
      </c>
      <c r="D199" s="90" t="s">
        <v>11</v>
      </c>
      <c r="E199" s="28">
        <v>3000</v>
      </c>
      <c r="F199" s="28">
        <v>0</v>
      </c>
      <c r="G199" s="29">
        <v>0</v>
      </c>
    </row>
    <row r="200" spans="1:7" ht="30">
      <c r="A200" s="47" t="s">
        <v>121</v>
      </c>
      <c r="B200" s="19" t="s">
        <v>61</v>
      </c>
      <c r="C200" s="19"/>
      <c r="D200" s="19"/>
      <c r="E200" s="20">
        <f aca="true" t="shared" si="34" ref="E200:G201">E201</f>
        <v>197.8</v>
      </c>
      <c r="F200" s="20">
        <f t="shared" si="34"/>
        <v>0</v>
      </c>
      <c r="G200" s="21">
        <f t="shared" si="34"/>
        <v>0</v>
      </c>
    </row>
    <row r="201" spans="1:7" ht="15">
      <c r="A201" s="155" t="s">
        <v>175</v>
      </c>
      <c r="B201" s="49" t="s">
        <v>61</v>
      </c>
      <c r="C201" s="49" t="s">
        <v>174</v>
      </c>
      <c r="D201" s="49"/>
      <c r="E201" s="103">
        <f t="shared" si="34"/>
        <v>197.8</v>
      </c>
      <c r="F201" s="103">
        <f t="shared" si="34"/>
        <v>0</v>
      </c>
      <c r="G201" s="104">
        <f t="shared" si="34"/>
        <v>0</v>
      </c>
    </row>
    <row r="202" spans="1:7" ht="30">
      <c r="A202" s="26" t="s">
        <v>98</v>
      </c>
      <c r="B202" s="51" t="s">
        <v>61</v>
      </c>
      <c r="C202" s="51" t="s">
        <v>174</v>
      </c>
      <c r="D202" s="51" t="s">
        <v>25</v>
      </c>
      <c r="E202" s="105">
        <v>197.8</v>
      </c>
      <c r="F202" s="105">
        <v>0</v>
      </c>
      <c r="G202" s="106">
        <v>0</v>
      </c>
    </row>
    <row r="203" spans="1:7" ht="45">
      <c r="A203" s="156" t="s">
        <v>62</v>
      </c>
      <c r="B203" s="157" t="s">
        <v>63</v>
      </c>
      <c r="C203" s="157"/>
      <c r="D203" s="157"/>
      <c r="E203" s="158">
        <f aca="true" t="shared" si="35" ref="E203:G204">E204</f>
        <v>100.6</v>
      </c>
      <c r="F203" s="158">
        <f t="shared" si="35"/>
        <v>0</v>
      </c>
      <c r="G203" s="159">
        <f t="shared" si="35"/>
        <v>0</v>
      </c>
    </row>
    <row r="204" spans="1:7" ht="15">
      <c r="A204" s="155" t="s">
        <v>175</v>
      </c>
      <c r="B204" s="160" t="s">
        <v>63</v>
      </c>
      <c r="C204" s="49" t="s">
        <v>174</v>
      </c>
      <c r="D204" s="160"/>
      <c r="E204" s="161">
        <f t="shared" si="35"/>
        <v>100.6</v>
      </c>
      <c r="F204" s="161">
        <f t="shared" si="35"/>
        <v>0</v>
      </c>
      <c r="G204" s="162">
        <f t="shared" si="35"/>
        <v>0</v>
      </c>
    </row>
    <row r="205" spans="1:7" ht="15">
      <c r="A205" s="163" t="s">
        <v>27</v>
      </c>
      <c r="B205" s="164" t="s">
        <v>63</v>
      </c>
      <c r="C205" s="51" t="s">
        <v>174</v>
      </c>
      <c r="D205" s="164" t="s">
        <v>26</v>
      </c>
      <c r="E205" s="165">
        <v>100.6</v>
      </c>
      <c r="F205" s="165">
        <v>0</v>
      </c>
      <c r="G205" s="166">
        <v>0</v>
      </c>
    </row>
    <row r="206" spans="1:7" ht="30">
      <c r="A206" s="47" t="s">
        <v>64</v>
      </c>
      <c r="B206" s="19" t="s">
        <v>65</v>
      </c>
      <c r="C206" s="19"/>
      <c r="D206" s="19"/>
      <c r="E206" s="20">
        <f aca="true" t="shared" si="36" ref="E206:G207">E207</f>
        <v>81.3</v>
      </c>
      <c r="F206" s="20">
        <f t="shared" si="36"/>
        <v>0</v>
      </c>
      <c r="G206" s="21">
        <f t="shared" si="36"/>
        <v>0</v>
      </c>
    </row>
    <row r="207" spans="1:7" ht="15">
      <c r="A207" s="155" t="s">
        <v>175</v>
      </c>
      <c r="B207" s="49" t="s">
        <v>65</v>
      </c>
      <c r="C207" s="49" t="s">
        <v>174</v>
      </c>
      <c r="D207" s="49"/>
      <c r="E207" s="103">
        <f t="shared" si="36"/>
        <v>81.3</v>
      </c>
      <c r="F207" s="103">
        <f t="shared" si="36"/>
        <v>0</v>
      </c>
      <c r="G207" s="104">
        <f t="shared" si="36"/>
        <v>0</v>
      </c>
    </row>
    <row r="208" spans="1:7" ht="15">
      <c r="A208" s="26" t="s">
        <v>2</v>
      </c>
      <c r="B208" s="51" t="s">
        <v>65</v>
      </c>
      <c r="C208" s="51" t="s">
        <v>174</v>
      </c>
      <c r="D208" s="51" t="s">
        <v>22</v>
      </c>
      <c r="E208" s="105">
        <v>81.3</v>
      </c>
      <c r="F208" s="105">
        <v>0</v>
      </c>
      <c r="G208" s="106">
        <v>0</v>
      </c>
    </row>
    <row r="209" spans="1:7" ht="30">
      <c r="A209" s="167" t="s">
        <v>52</v>
      </c>
      <c r="B209" s="157" t="s">
        <v>53</v>
      </c>
      <c r="C209" s="157"/>
      <c r="D209" s="157"/>
      <c r="E209" s="158">
        <f aca="true" t="shared" si="37" ref="E209:G210">E210</f>
        <v>76</v>
      </c>
      <c r="F209" s="158">
        <f t="shared" si="37"/>
        <v>0</v>
      </c>
      <c r="G209" s="159">
        <f t="shared" si="37"/>
        <v>0</v>
      </c>
    </row>
    <row r="210" spans="1:7" ht="15">
      <c r="A210" s="155" t="s">
        <v>175</v>
      </c>
      <c r="B210" s="160" t="s">
        <v>53</v>
      </c>
      <c r="C210" s="49" t="s">
        <v>174</v>
      </c>
      <c r="D210" s="160"/>
      <c r="E210" s="161">
        <f t="shared" si="37"/>
        <v>76</v>
      </c>
      <c r="F210" s="161">
        <f t="shared" si="37"/>
        <v>0</v>
      </c>
      <c r="G210" s="162">
        <f t="shared" si="37"/>
        <v>0</v>
      </c>
    </row>
    <row r="211" spans="1:7" ht="45">
      <c r="A211" s="26" t="s">
        <v>9</v>
      </c>
      <c r="B211" s="164" t="s">
        <v>53</v>
      </c>
      <c r="C211" s="51" t="s">
        <v>174</v>
      </c>
      <c r="D211" s="164" t="s">
        <v>1</v>
      </c>
      <c r="E211" s="165">
        <v>76</v>
      </c>
      <c r="F211" s="165">
        <v>0</v>
      </c>
      <c r="G211" s="166">
        <v>0</v>
      </c>
    </row>
    <row r="212" spans="1:7" ht="45">
      <c r="A212" s="47" t="s">
        <v>54</v>
      </c>
      <c r="B212" s="19" t="s">
        <v>55</v>
      </c>
      <c r="C212" s="19"/>
      <c r="D212" s="19"/>
      <c r="E212" s="20">
        <f aca="true" t="shared" si="38" ref="E212:G213">E213</f>
        <v>50.3</v>
      </c>
      <c r="F212" s="20">
        <f t="shared" si="38"/>
        <v>0</v>
      </c>
      <c r="G212" s="21">
        <f t="shared" si="38"/>
        <v>0</v>
      </c>
    </row>
    <row r="213" spans="1:7" ht="15">
      <c r="A213" s="155" t="s">
        <v>175</v>
      </c>
      <c r="B213" s="49" t="s">
        <v>55</v>
      </c>
      <c r="C213" s="49" t="s">
        <v>174</v>
      </c>
      <c r="D213" s="49"/>
      <c r="E213" s="103">
        <f t="shared" si="38"/>
        <v>50.3</v>
      </c>
      <c r="F213" s="103">
        <f t="shared" si="38"/>
        <v>0</v>
      </c>
      <c r="G213" s="104">
        <f t="shared" si="38"/>
        <v>0</v>
      </c>
    </row>
    <row r="214" spans="1:7" ht="45">
      <c r="A214" s="26" t="s">
        <v>8</v>
      </c>
      <c r="B214" s="51" t="s">
        <v>55</v>
      </c>
      <c r="C214" s="51" t="s">
        <v>174</v>
      </c>
      <c r="D214" s="51" t="s">
        <v>0</v>
      </c>
      <c r="E214" s="105">
        <v>50.3</v>
      </c>
      <c r="F214" s="105">
        <v>0</v>
      </c>
      <c r="G214" s="106">
        <v>0</v>
      </c>
    </row>
    <row r="215" spans="1:7" ht="45">
      <c r="A215" s="168" t="s">
        <v>200</v>
      </c>
      <c r="B215" s="110" t="s">
        <v>56</v>
      </c>
      <c r="C215" s="110"/>
      <c r="D215" s="110"/>
      <c r="E215" s="111">
        <f aca="true" t="shared" si="39" ref="E215:G216">E216</f>
        <v>6.199999999999999</v>
      </c>
      <c r="F215" s="111">
        <f t="shared" si="39"/>
        <v>24.9</v>
      </c>
      <c r="G215" s="112">
        <f t="shared" si="39"/>
        <v>24.9</v>
      </c>
    </row>
    <row r="216" spans="1:7" ht="15">
      <c r="A216" s="155" t="s">
        <v>175</v>
      </c>
      <c r="B216" s="49" t="s">
        <v>56</v>
      </c>
      <c r="C216" s="49" t="s">
        <v>174</v>
      </c>
      <c r="D216" s="49"/>
      <c r="E216" s="103">
        <f t="shared" si="39"/>
        <v>6.199999999999999</v>
      </c>
      <c r="F216" s="103">
        <f t="shared" si="39"/>
        <v>24.9</v>
      </c>
      <c r="G216" s="104">
        <f t="shared" si="39"/>
        <v>24.9</v>
      </c>
    </row>
    <row r="217" spans="1:7" ht="30">
      <c r="A217" s="66" t="s">
        <v>199</v>
      </c>
      <c r="B217" s="51" t="s">
        <v>56</v>
      </c>
      <c r="C217" s="51" t="s">
        <v>174</v>
      </c>
      <c r="D217" s="90" t="s">
        <v>148</v>
      </c>
      <c r="E217" s="105">
        <f>24.9-18.7</f>
        <v>6.199999999999999</v>
      </c>
      <c r="F217" s="105">
        <v>24.9</v>
      </c>
      <c r="G217" s="106">
        <v>24.9</v>
      </c>
    </row>
    <row r="218" spans="1:7" ht="30">
      <c r="A218" s="169" t="s">
        <v>58</v>
      </c>
      <c r="B218" s="19" t="s">
        <v>57</v>
      </c>
      <c r="C218" s="19"/>
      <c r="D218" s="19"/>
      <c r="E218" s="20">
        <f aca="true" t="shared" si="40" ref="E218:G219">E219</f>
        <v>102</v>
      </c>
      <c r="F218" s="20">
        <f t="shared" si="40"/>
        <v>0</v>
      </c>
      <c r="G218" s="21">
        <f t="shared" si="40"/>
        <v>0</v>
      </c>
    </row>
    <row r="219" spans="1:7" ht="15">
      <c r="A219" s="155" t="s">
        <v>175</v>
      </c>
      <c r="B219" s="49" t="s">
        <v>57</v>
      </c>
      <c r="C219" s="49" t="s">
        <v>174</v>
      </c>
      <c r="D219" s="49"/>
      <c r="E219" s="103">
        <f t="shared" si="40"/>
        <v>102</v>
      </c>
      <c r="F219" s="103">
        <f t="shared" si="40"/>
        <v>0</v>
      </c>
      <c r="G219" s="104">
        <f t="shared" si="40"/>
        <v>0</v>
      </c>
    </row>
    <row r="220" spans="1:7" ht="45.75" thickBot="1">
      <c r="A220" s="26" t="s">
        <v>9</v>
      </c>
      <c r="B220" s="51" t="s">
        <v>57</v>
      </c>
      <c r="C220" s="51" t="s">
        <v>174</v>
      </c>
      <c r="D220" s="51" t="s">
        <v>1</v>
      </c>
      <c r="E220" s="170">
        <v>102</v>
      </c>
      <c r="F220" s="170">
        <v>0</v>
      </c>
      <c r="G220" s="171">
        <v>0</v>
      </c>
    </row>
    <row r="221" spans="1:7" ht="16.5" thickBot="1">
      <c r="A221" s="172" t="s">
        <v>16</v>
      </c>
      <c r="B221" s="173"/>
      <c r="C221" s="173"/>
      <c r="D221" s="174"/>
      <c r="E221" s="175">
        <f>E22+E46+E63+E83+E120+E144+E125+E16+E34+E51+E58+E41</f>
        <v>46328.3</v>
      </c>
      <c r="F221" s="175">
        <f>F22+F46+F63+F83+F120+F144+F125+F16+F34+F51+F58</f>
        <v>26039.4</v>
      </c>
      <c r="G221" s="175">
        <f>G22+G46+G63+G83+G120+G144+G125+G16+G34+G51+G58</f>
        <v>25162.799999999996</v>
      </c>
    </row>
  </sheetData>
  <sheetProtection/>
  <autoFilter ref="A14:G221"/>
  <mergeCells count="11">
    <mergeCell ref="B6:G6"/>
    <mergeCell ref="A7:G7"/>
    <mergeCell ref="A8:G8"/>
    <mergeCell ref="B9:G9"/>
    <mergeCell ref="E10:G10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2021-12-23T08:20:02Z</cp:lastPrinted>
  <dcterms:created xsi:type="dcterms:W3CDTF">2007-10-29T08:26:16Z</dcterms:created>
  <dcterms:modified xsi:type="dcterms:W3CDTF">2021-12-23T08:20:35Z</dcterms:modified>
  <cp:category/>
  <cp:version/>
  <cp:contentType/>
  <cp:contentStatus/>
</cp:coreProperties>
</file>