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40" windowWidth="13920" windowHeight="7815" activeTab="0"/>
  </bookViews>
  <sheets>
    <sheet name="X" sheetId="1" r:id="rId1"/>
  </sheets>
  <definedNames>
    <definedName name="_xlnm._FilterDatabase" localSheetId="0" hidden="1">'X'!$A$15:$J$265</definedName>
    <definedName name="_xlnm.Print_Titles" localSheetId="0">'X'!$15:$16</definedName>
    <definedName name="_xlnm.Print_Area" localSheetId="0">'X'!$A$1:$J$265</definedName>
  </definedNames>
  <calcPr fullCalcOnLoad="1"/>
</workbook>
</file>

<file path=xl/sharedStrings.xml><?xml version="1.0" encoding="utf-8"?>
<sst xmlns="http://schemas.openxmlformats.org/spreadsheetml/2006/main" count="1448" uniqueCount="310">
  <si>
    <t>МО  Кировский район Ленинградской области</t>
  </si>
  <si>
    <t>Общегосударственные вопросы</t>
  </si>
  <si>
    <t>0100</t>
  </si>
  <si>
    <t>0103</t>
  </si>
  <si>
    <t>0104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</si>
  <si>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</si>
  <si>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</si>
  <si>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</si>
  <si>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</si>
  <si>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</si>
  <si>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</si>
  <si>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</si>
  <si>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0309</t>
  </si>
  <si>
    <t>0310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</si>
  <si>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</si>
  <si>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</si>
  <si>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</si>
  <si>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</si>
  <si>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</si>
  <si>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</si>
  <si>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0800</t>
  </si>
  <si>
    <t>0801</t>
  </si>
  <si>
    <t>Социальная политика</t>
  </si>
  <si>
    <t>1000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</si>
  <si>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</si>
  <si>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</si>
  <si>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</si>
  <si>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</si>
  <si>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</si>
  <si>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0503</t>
  </si>
  <si>
    <t>Благоустройство</t>
  </si>
  <si>
    <t>№ п/п</t>
  </si>
  <si>
    <t>Наименование</t>
  </si>
  <si>
    <t>3</t>
  </si>
  <si>
    <t>4</t>
  </si>
  <si>
    <t>5</t>
  </si>
  <si>
    <t>6</t>
  </si>
  <si>
    <t>7</t>
  </si>
  <si>
    <t/>
  </si>
  <si>
    <t>000</t>
  </si>
  <si>
    <t>Культура</t>
  </si>
  <si>
    <t>ИТОГО:</t>
  </si>
  <si>
    <t>ВЕДОМСТВЕННАЯ СТРУКТУРА РАСХОДОВ</t>
  </si>
  <si>
    <t>Г</t>
  </si>
  <si>
    <t>Рз</t>
  </si>
  <si>
    <t>ПР</t>
  </si>
  <si>
    <t>ЦСР</t>
  </si>
  <si>
    <t>Доп КР</t>
  </si>
  <si>
    <t>8</t>
  </si>
  <si>
    <t>9</t>
  </si>
  <si>
    <t>915</t>
  </si>
  <si>
    <t>МО Шумское сельское поселение</t>
  </si>
  <si>
    <t>011</t>
  </si>
  <si>
    <t>1</t>
  </si>
  <si>
    <t>1.1</t>
  </si>
  <si>
    <t>Администрация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</si>
  <si>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Совет депутатов муниципального образования Шумское сельское поселение муниципального образования Кировский муниципальный район Ленинградской области</t>
  </si>
  <si>
    <t>ВР</t>
  </si>
  <si>
    <t>Пенсионное обеспечение</t>
  </si>
  <si>
    <t>1001</t>
  </si>
  <si>
    <t>2</t>
  </si>
  <si>
    <t>2.1</t>
  </si>
  <si>
    <t>916</t>
  </si>
  <si>
    <t>Национальная экономика</t>
  </si>
  <si>
    <t>Другие вопросы в области национальной экономики</t>
  </si>
  <si>
    <t>0400</t>
  </si>
  <si>
    <t>0412</t>
  </si>
  <si>
    <t>0700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</si>
  <si>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</si>
  <si>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</si>
  <si>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Бюджетные ассигнования на год (тыс.руб.)</t>
  </si>
  <si>
    <t>УТВЕРЖДЕНА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</si>
  <si>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</si>
  <si>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</si>
  <si>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</si>
  <si>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</si>
  <si>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</si>
  <si>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</si>
  <si>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 xml:space="preserve">Другие вопросы в области культуры, кинематографии </t>
  </si>
  <si>
    <t>0804</t>
  </si>
  <si>
    <t>0709</t>
  </si>
  <si>
    <t>Другие вопросы в области образования</t>
  </si>
  <si>
    <t>917</t>
  </si>
  <si>
    <t>540</t>
  </si>
  <si>
    <t>365</t>
  </si>
  <si>
    <t>810</t>
  </si>
  <si>
    <t>Обслуживание муниципального долга</t>
  </si>
  <si>
    <t>Дорожное хозяйство (дорожные фонды)</t>
  </si>
  <si>
    <t>0409</t>
  </si>
  <si>
    <t>Резервные средства</t>
  </si>
  <si>
    <t>0111</t>
  </si>
  <si>
    <t>870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</si>
  <si>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</si>
  <si>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</si>
  <si>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</si>
  <si>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</si>
  <si>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</si>
  <si>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</si>
  <si>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</si>
  <si>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</si>
  <si>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</si>
  <si>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</si>
  <si>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</si>
  <si>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</si>
  <si>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</si>
  <si>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</si>
  <si>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67 0 0000</t>
  </si>
  <si>
    <t>67 4 0000</t>
  </si>
  <si>
    <t>67 4 0021</t>
  </si>
  <si>
    <t>67 4 0022</t>
  </si>
  <si>
    <t>67 4 0023</t>
  </si>
  <si>
    <t>67 9 0000</t>
  </si>
  <si>
    <t>67 9 7134</t>
  </si>
  <si>
    <t>98 0 0000</t>
  </si>
  <si>
    <t>98 9 0000</t>
  </si>
  <si>
    <t>98 9 9604</t>
  </si>
  <si>
    <t>98 9 9605</t>
  </si>
  <si>
    <t>98 9 9606</t>
  </si>
  <si>
    <t>98 9 9608</t>
  </si>
  <si>
    <t>98 9 9601</t>
  </si>
  <si>
    <t>98 9 1005</t>
  </si>
  <si>
    <t>98 9 1010</t>
  </si>
  <si>
    <t>98 9 1031</t>
  </si>
  <si>
    <t>98 9 1041</t>
  </si>
  <si>
    <t>98 9 9603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</si>
  <si>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</si>
  <si>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98 9 5118</t>
  </si>
  <si>
    <t>Обеспечение противопожарной безопасности</t>
  </si>
  <si>
    <t>Муниципальная программа "Безопасность муниципального образования Шумское сельское поселение"</t>
  </si>
  <si>
    <t>Организация и осуществление мероприятий в рамках муниципальной программы "Безопасность муниципального образования Шумское сельское поселение"</t>
  </si>
  <si>
    <t xml:space="preserve">Непрограммные расходы 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</si>
  <si>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</si>
  <si>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Мероприятия по землеустройству и землепользованию в рамках непрограммных расходов органов местного самоуправления</t>
  </si>
  <si>
    <t>Проектирование схем генеральных планов поселений в рамках  непрограммных расходов органов местного самоуправления</t>
  </si>
  <si>
    <t>98 9 9610</t>
  </si>
  <si>
    <t>37 0 0000</t>
  </si>
  <si>
    <t>37 0 1336</t>
  </si>
  <si>
    <t>98 9 1419</t>
  </si>
  <si>
    <t>98 9 1035</t>
  </si>
  <si>
    <t>98 9 1100</t>
  </si>
  <si>
    <t>Мероприятия в области жилищного хозяйства в рамках непрограммных расходов органов местного самоуправления</t>
  </si>
  <si>
    <t>Капитальный ремонт муниципального жилищного фонда в рамках непрограммных расходов органов местного самоуправления</t>
  </si>
  <si>
    <t>Муниципальная программа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</si>
  <si>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</si>
  <si>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Расходы на уличное освещение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</si>
  <si>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</si>
  <si>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</si>
  <si>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</si>
  <si>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98 9 1500</t>
  </si>
  <si>
    <t>98 9 1501</t>
  </si>
  <si>
    <t>38 0 0000</t>
  </si>
  <si>
    <t>38 0 8036</t>
  </si>
  <si>
    <t>38 0 8037</t>
  </si>
  <si>
    <t>98 9 0630</t>
  </si>
  <si>
    <t>98 9 1531</t>
  </si>
  <si>
    <t>98 9 1534</t>
  </si>
  <si>
    <t>98 9 1535</t>
  </si>
  <si>
    <t>98 9 1536</t>
  </si>
  <si>
    <t>Культура и кинематография</t>
  </si>
  <si>
    <t>Доплаты к пенсиям муниципальных служащих в рамках непрограммных расходов органов местного самоуправления</t>
  </si>
  <si>
    <t>98 9 9607</t>
  </si>
  <si>
    <t>98 9 9602</t>
  </si>
  <si>
    <t>98 9 0308</t>
  </si>
  <si>
    <t>Процентные платежи по муниципальному долгу в рамках непрограммных расходов органов местного самоуправления</t>
  </si>
  <si>
    <t>98 9 1001</t>
  </si>
  <si>
    <t>730</t>
  </si>
  <si>
    <t>Обеспечение деятельности высшего должностного лица муниципального образования</t>
  </si>
  <si>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</si>
  <si>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</si>
  <si>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</si>
  <si>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67 1 0000</t>
  </si>
  <si>
    <t>67 1 0021</t>
  </si>
  <si>
    <t>67 3 0000</t>
  </si>
  <si>
    <t>67 3 0023</t>
  </si>
  <si>
    <t>98 9 9609</t>
  </si>
  <si>
    <t>40 0 0000</t>
  </si>
  <si>
    <t>40 0 0024</t>
  </si>
  <si>
    <t>Реконструкция МКУК "Сельский культурно-досуговый центр "Шум" в рамках 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</si>
  <si>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Муниципальная программа"Развитие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</si>
  <si>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Расходы на обеспечение деятельности муниципальных казенных учреждений в рамках  муниципальной программы 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</si>
  <si>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40 0 8044</t>
  </si>
  <si>
    <t>919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</si>
  <si>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</si>
  <si>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98 9 9611</t>
  </si>
  <si>
    <t>98 9 9501</t>
  </si>
  <si>
    <t>Образование</t>
  </si>
  <si>
    <t>бюджета МО Шумское сельское  поселение на 2015 год</t>
  </si>
  <si>
    <t>Приложение 8</t>
  </si>
  <si>
    <t xml:space="preserve"> решением Совета депутатов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</si>
  <si>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</si>
  <si>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</si>
  <si>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</si>
  <si>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</si>
  <si>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</si>
  <si>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</si>
  <si>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</si>
  <si>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Осуществление земельного контроля поселений за использование земель на территориях поселений в рамках непрограммных расходов органов местного самоуправления</t>
  </si>
  <si>
    <t>Осуществление части полномочий поселений в сфере архитектуры и градостроительства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</si>
  <si>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в рамках непрограммных расходов органов местного самоуправления</t>
  </si>
  <si>
    <t>Осуществление части полномочий поселений по решению вопросов местного значения в рамках непрограммных расходов органов местного самоуправления</t>
  </si>
  <si>
    <t>Осуществление полномочий поселений по муниципальному жилищному контролю в рамках непрограммных расходов органов местного самоуправления</t>
  </si>
  <si>
    <t>Осуществление части полномочий поселений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</si>
  <si>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Осуществление части полномочий поселений по владению, пользованию и распоряжению имуществом в рамках непрограммных расходов органов местного самоуправления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</si>
  <si>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 в рамках непрограммных расходов органов местного самоуправления</t>
  </si>
  <si>
    <t>Осуществление полномочий Кировского района на мероприятия по содержанию автомобильных дорог в рамках непрограммных расходов органов местного самоуправления</t>
  </si>
  <si>
    <t xml:space="preserve">Бюджетные инвестиции </t>
  </si>
  <si>
    <t>410</t>
  </si>
  <si>
    <t>Осуществление части полномочий поселений по обеспечению условий для развития физической культуры и массового спорта в рамках непрограммных расходов органов местного самоуправления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</si>
  <si>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</si>
  <si>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320</t>
  </si>
  <si>
    <t>Социальные выплаты гражданам, кроме публичных нормативных социальных выплат</t>
  </si>
  <si>
    <t>110</t>
  </si>
  <si>
    <t>Расходы на выплаты персоналу казенных учреждений</t>
  </si>
  <si>
    <t>98 9 1506</t>
  </si>
  <si>
    <t>Мероприятия на проведение капитального ремонта (ремонта) объектов водоснабжения и водоотведения в рамках непрограммных расходов органов местного самоуправления</t>
  </si>
  <si>
    <t>100</t>
  </si>
  <si>
    <t>Распределительный газопровод по деревне Речка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</si>
  <si>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Бабаново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</si>
  <si>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от "16" декабря 2014 г. №32</t>
  </si>
  <si>
    <t>(в редакции решения совета депутатов</t>
  </si>
  <si>
    <t>111</t>
  </si>
  <si>
    <t>98 9 1007</t>
  </si>
  <si>
    <t>830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</si>
  <si>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</si>
  <si>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Исполнение судебных актов</t>
  </si>
  <si>
    <t>98 9 1009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</si>
  <si>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</si>
  <si>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51 0 0000</t>
  </si>
  <si>
    <t>51 0 1325</t>
  </si>
  <si>
    <t>Муниципальная программа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</si>
  <si>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Организация осуществления мероприятий по предупреждению и тушению пожаров на территории поселения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</si>
  <si>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51 0 1451</t>
  </si>
  <si>
    <t>Организация и осуществление мероприятий по ремонту дорог и искусственных сооружений на них в рамках муниципальной программы  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</si>
  <si>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Муниципальная программа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</si>
  <si>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64 0 0000</t>
  </si>
  <si>
    <t>Подпрограмма 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</si>
  <si>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64 1 0000</t>
  </si>
  <si>
    <t>Капитальный ремонт и ремонт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</si>
  <si>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64 1 1456</t>
  </si>
  <si>
    <t>98 9 8074</t>
  </si>
  <si>
    <t>Мероприятия по подключению новой жилищной застройки к сетям газоснабжения в рамках непрограммных расходов органов местного самоуправления</t>
  </si>
  <si>
    <t>Мероприятия по сносу аварийных многоквартирных домов в рамках непрограммных расходов органов местного самоуправления</t>
  </si>
  <si>
    <t>98 9 1555</t>
  </si>
  <si>
    <t>38 0 8038</t>
  </si>
  <si>
    <t>38 0 8039</t>
  </si>
  <si>
    <t>Строительно-монтажные работы по врезке распределительных сетей газопровода п.Концы и ст.Войбокало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</si>
  <si>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</si>
  <si>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</si>
  <si>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</si>
  <si>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98 9 1522</t>
  </si>
  <si>
    <t>51 0 1527</t>
  </si>
  <si>
    <t>Организация и осуществление мероприятий по благоустройству в рамках муниципальной программы"Развитие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</si>
  <si>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Распределительный газопровод по деревне Войпола в рамках муниципальной программы 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</si>
  <si>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866</t>
  </si>
  <si>
    <t>Подпрограмма 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</si>
  <si>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Мероприятия по ремонту дворовых территорий в рамках подпрограммы"Капитальный ремонт, ремонт дворовых территорий многоквартирных домов, проездов к дворовым территориям многоквартирных домов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</si>
  <si>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64 2 0000</t>
  </si>
  <si>
    <t>64 2 1457</t>
  </si>
  <si>
    <t>98 9 7203</t>
  </si>
  <si>
    <t>530</t>
  </si>
  <si>
    <t xml:space="preserve">Мероприятия на подготовку и проведение мероприятий, посвященных Дню образования Ленинградской области, в рамках непрограммных расходов </t>
  </si>
  <si>
    <t>Реализация областного закона от 14.12.12г №95-ОЗ "О содействии развитию на части территорий МО ЛО иных форм местного самоуправления", в рамках муниципальной программы "Развитие частей территорий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</si>
  <si>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51 0 7088</t>
  </si>
  <si>
    <t>795</t>
  </si>
  <si>
    <t>84 0 0000</t>
  </si>
  <si>
    <t>Мероприятия на проведение капитального ремонта (ремонта) объектов водоснабжения и водоотведения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</si>
  <si>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84 0 1582</t>
  </si>
  <si>
    <t>Муниципальная программа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</si>
  <si>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Мероприятия по обслуживанию и текущему ремонту газораспределительной сети в рамках муниципальной программы "Газификация населенных пунктов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</si>
  <si>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38 0 1538</t>
  </si>
  <si>
    <t>98 9 0613</t>
  </si>
  <si>
    <t>Субсидии юридическим лицам (кроме некоммерческих организаций), индивидуальным предпринимателям, физическим лицам</t>
  </si>
  <si>
    <t>Субсидии на вложения денежных средств в уставные фонды муниципальных унитарных предприятий в рамках непрограммных расходов органов местного самоуправления</t>
  </si>
  <si>
    <t>39 0 9503</t>
  </si>
  <si>
    <t>112</t>
  </si>
  <si>
    <t>39 0 9603</t>
  </si>
  <si>
    <t>Муниципальная программа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</si>
  <si>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39 0 0000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</si>
  <si>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муниципальной программы "Расселение граждан из аварийного жилого фонда у учетом необходимости развития малоэтажного строительства на территории муниципального образования Шумское сельское поселение муниципального образования Кировский муниципальный район Ленинградской области"</t>
  </si>
  <si>
    <t>Мероприятия по составлению проектно-сметной документации на ремонт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</si>
  <si>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64 1 1463</t>
  </si>
  <si>
    <t>64 2 1464</t>
  </si>
  <si>
    <t>Мероприятия по составлению проектно-сметной документации на ремонт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</si>
  <si>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64 1 7014</t>
  </si>
  <si>
    <t>016</t>
  </si>
  <si>
    <t>Мероприятия по капитальному ремонту и ремонту автомобильных дорог общего пользования местного значения в рамках подпрограммы"Развитие сети автомобильных дорог общего пользования местного значения в границах населённых пунктов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</si>
  <si>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64 2 7013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</si>
  <si>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в рамках подпрограммы"Капитальный ремонт, ремонт дворовых территорий многоквартирных домов, проездов к дворовым территориям многоквартирных домов муниципального образования МО Шумского сельского поселения" муниципальной программы "Совершенствование и развитие автомобильных дорог МО Шумского сельского поселения Кировского муниципального района Ленинградской области"</t>
  </si>
  <si>
    <t>84 0 7026</t>
  </si>
  <si>
    <t>014</t>
  </si>
  <si>
    <t>Мероприятия, направленные на безаварийную работу объектов водоснабжения и водоотведения, в рамках муниципальной программы "Капитальный ремонт канализационной системы на территории МО Шумское сельское поселение Кировского муниципального района Ленинградской области"</t>
  </si>
  <si>
    <t>98 9 7018</t>
  </si>
  <si>
    <t>Реализация мероприятий по повышению надежности и энергетической эффективности в системах теплоснабжения в рамках непрограммных расходов органов местного самоуправления</t>
  </si>
  <si>
    <t>98 9 7055</t>
  </si>
  <si>
    <t>Приобретение коммунальной спецтехники и оборудования в лизинг (сублизинг) в рамках непрограммных расходов органов местного самоуправления</t>
  </si>
  <si>
    <t>98 9 7016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</si>
  <si>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</si>
  <si>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98 9 1013</t>
  </si>
  <si>
    <t>Расходы на проведение юридической экспертизы нормативно правовых актов в рамках непрограммных расходов органов местного самоуправления</t>
  </si>
  <si>
    <t>40 0 7036</t>
  </si>
  <si>
    <t>456</t>
  </si>
  <si>
    <t>Обеспечение выплат стимулирующего характера работникам муниципальных учреждений культуры Ленинградской области в рамках муниципальной программы"Развитие культуры в муниципальном образовании Шумское сельское поселение муниципального образования Кировский муниципальный район Ленинрадской области"</t>
  </si>
  <si>
    <t>98 9 0615</t>
  </si>
  <si>
    <t>Субсидии на возмещение затрат в связи с оказанием услуг по тепло-водоснабжению и водоотведению для обеспечения населения в рамках непрограммных расходов органов местного самоуправления</t>
  </si>
  <si>
    <t>98 9 9508</t>
  </si>
  <si>
    <t>901</t>
  </si>
  <si>
    <t>Оказание дополнительной финансовой помощи бюджетам поселений Кировского муниципального района Ленинградской области, в рамках непрограммных расходов органов местного самоуправления</t>
  </si>
  <si>
    <t>от "___" октября 2015г №___)</t>
  </si>
  <si>
    <t>Уплата государственной пошлины в рамках непрограммных расходов органов местного самоуправления</t>
  </si>
  <si>
    <t>98 9 1008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</si>
</sst>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#,##0.00&quot;р.&quot;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12"/>
      <name val="Arial Cyr"/>
      <family val="0"/>
    </font>
    <font>
      <b/>
      <sz val="14"/>
      <name val="Arial Cyr"/>
      <family val="2"/>
    </font>
    <font>
      <b/>
      <sz val="14"/>
      <name val="Times New Roman Cyr"/>
      <family val="1"/>
    </font>
    <font>
      <b/>
      <i/>
      <sz val="14"/>
      <name val="Arial Cyr"/>
      <family val="2"/>
    </font>
    <font>
      <sz val="14"/>
      <name val="Arial Cyr"/>
      <family val="0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b/>
      <sz val="20"/>
      <name val="Times New Roman"/>
      <family val="1"/>
    </font>
    <font>
      <sz val="10"/>
      <color indexed="8"/>
      <name val="Arial"/>
      <family val="2"/>
    </font>
    <font>
      <i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hair"/>
    </border>
    <border>
      <left style="hair"/>
      <right style="hair"/>
      <top style="thin">
        <color indexed="8"/>
      </top>
      <bottom style="hair"/>
    </border>
    <border>
      <left>
        <color indexed="63"/>
      </left>
      <right style="thin"/>
      <top style="thin">
        <color indexed="8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thin"/>
      <top style="hair">
        <color indexed="8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hair">
        <color indexed="8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>
        <color indexed="8"/>
      </top>
      <bottom style="hair">
        <color indexed="8"/>
      </bottom>
    </border>
    <border>
      <left style="hair"/>
      <right style="hair"/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 style="thin"/>
      <top style="thin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thin"/>
      <bottom style="hair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10" fillId="33" borderId="10" xfId="0" applyFont="1" applyFill="1" applyBorder="1" applyAlignment="1">
      <alignment wrapText="1"/>
    </xf>
    <xf numFmtId="49" fontId="11" fillId="33" borderId="11" xfId="0" applyNumberFormat="1" applyFont="1" applyFill="1" applyBorder="1" applyAlignment="1">
      <alignment horizontal="left" wrapText="1"/>
    </xf>
    <xf numFmtId="164" fontId="11" fillId="33" borderId="12" xfId="0" applyNumberFormat="1" applyFont="1" applyFill="1" applyBorder="1" applyAlignment="1">
      <alignment horizontal="right"/>
    </xf>
    <xf numFmtId="164" fontId="11" fillId="33" borderId="13" xfId="0" applyNumberFormat="1" applyFont="1" applyFill="1" applyBorder="1" applyAlignment="1">
      <alignment horizontal="right"/>
    </xf>
    <xf numFmtId="49" fontId="9" fillId="33" borderId="14" xfId="53" applyNumberFormat="1" applyFont="1" applyFill="1" applyBorder="1" applyAlignment="1" applyProtection="1">
      <alignment horizontal="center" vertical="center" wrapText="1"/>
      <protection/>
    </xf>
    <xf numFmtId="49" fontId="9" fillId="33" borderId="15" xfId="53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center"/>
    </xf>
    <xf numFmtId="164" fontId="10" fillId="33" borderId="18" xfId="0" applyNumberFormat="1" applyFont="1" applyFill="1" applyBorder="1" applyAlignment="1">
      <alignment horizontal="right"/>
    </xf>
    <xf numFmtId="49" fontId="9" fillId="33" borderId="19" xfId="53" applyNumberFormat="1" applyFont="1" applyFill="1" applyBorder="1" applyAlignment="1" applyProtection="1">
      <alignment horizontal="center" vertical="center" wrapText="1"/>
      <protection/>
    </xf>
    <xf numFmtId="49" fontId="9" fillId="33" borderId="20" xfId="53" applyNumberFormat="1" applyFont="1" applyFill="1" applyBorder="1" applyAlignment="1" applyProtection="1">
      <alignment horizontal="center" vertical="center" wrapText="1"/>
      <protection/>
    </xf>
    <xf numFmtId="49" fontId="10" fillId="33" borderId="21" xfId="0" applyNumberFormat="1" applyFont="1" applyFill="1" applyBorder="1" applyAlignment="1">
      <alignment horizontal="left" wrapText="1"/>
    </xf>
    <xf numFmtId="49" fontId="10" fillId="33" borderId="22" xfId="0" applyNumberFormat="1" applyFont="1" applyFill="1" applyBorder="1" applyAlignment="1">
      <alignment horizontal="center"/>
    </xf>
    <xf numFmtId="164" fontId="10" fillId="33" borderId="23" xfId="0" applyNumberFormat="1" applyFont="1" applyFill="1" applyBorder="1" applyAlignment="1">
      <alignment horizontal="right"/>
    </xf>
    <xf numFmtId="49" fontId="9" fillId="33" borderId="24" xfId="53" applyNumberFormat="1" applyFont="1" applyFill="1" applyBorder="1" applyAlignment="1" applyProtection="1">
      <alignment horizontal="center" vertical="center" wrapText="1"/>
      <protection/>
    </xf>
    <xf numFmtId="49" fontId="10" fillId="33" borderId="25" xfId="0" applyNumberFormat="1" applyFont="1" applyFill="1" applyBorder="1" applyAlignment="1">
      <alignment horizontal="left" wrapText="1"/>
    </xf>
    <xf numFmtId="49" fontId="10" fillId="33" borderId="26" xfId="0" applyNumberFormat="1" applyFont="1" applyFill="1" applyBorder="1" applyAlignment="1">
      <alignment horizontal="center"/>
    </xf>
    <xf numFmtId="164" fontId="10" fillId="33" borderId="27" xfId="0" applyNumberFormat="1" applyFont="1" applyFill="1" applyBorder="1" applyAlignment="1">
      <alignment horizontal="right"/>
    </xf>
    <xf numFmtId="49" fontId="10" fillId="33" borderId="28" xfId="0" applyNumberFormat="1" applyFont="1" applyFill="1" applyBorder="1" applyAlignment="1">
      <alignment horizontal="left" wrapText="1"/>
    </xf>
    <xf numFmtId="49" fontId="10" fillId="33" borderId="29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left" wrapText="1"/>
    </xf>
    <xf numFmtId="164" fontId="10" fillId="33" borderId="31" xfId="0" applyNumberFormat="1" applyFont="1" applyFill="1" applyBorder="1" applyAlignment="1">
      <alignment horizontal="right"/>
    </xf>
    <xf numFmtId="49" fontId="10" fillId="33" borderId="32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wrapText="1"/>
    </xf>
    <xf numFmtId="49" fontId="10" fillId="33" borderId="33" xfId="0" applyNumberFormat="1" applyFont="1" applyFill="1" applyBorder="1" applyAlignment="1">
      <alignment horizontal="center"/>
    </xf>
    <xf numFmtId="49" fontId="11" fillId="33" borderId="34" xfId="0" applyNumberFormat="1" applyFont="1" applyFill="1" applyBorder="1" applyAlignment="1">
      <alignment horizontal="center"/>
    </xf>
    <xf numFmtId="164" fontId="10" fillId="33" borderId="35" xfId="0" applyNumberFormat="1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/>
    </xf>
    <xf numFmtId="164" fontId="11" fillId="33" borderId="12" xfId="0" applyNumberFormat="1" applyFont="1" applyFill="1" applyBorder="1" applyAlignment="1">
      <alignment horizontal="right"/>
    </xf>
    <xf numFmtId="49" fontId="10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49" fontId="10" fillId="33" borderId="38" xfId="0" applyNumberFormat="1" applyFont="1" applyFill="1" applyBorder="1" applyAlignment="1">
      <alignment horizontal="center"/>
    </xf>
    <xf numFmtId="49" fontId="11" fillId="33" borderId="38" xfId="0" applyNumberFormat="1" applyFont="1" applyFill="1" applyBorder="1" applyAlignment="1">
      <alignment horizontal="center"/>
    </xf>
    <xf numFmtId="164" fontId="10" fillId="33" borderId="39" xfId="0" applyNumberFormat="1" applyFont="1" applyFill="1" applyBorder="1" applyAlignment="1">
      <alignment horizontal="right"/>
    </xf>
    <xf numFmtId="49" fontId="8" fillId="33" borderId="33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64" fontId="11" fillId="33" borderId="40" xfId="0" applyNumberFormat="1" applyFont="1" applyFill="1" applyBorder="1" applyAlignment="1">
      <alignment horizontal="right"/>
    </xf>
    <xf numFmtId="164" fontId="11" fillId="33" borderId="41" xfId="0" applyNumberFormat="1" applyFont="1" applyFill="1" applyBorder="1" applyAlignment="1">
      <alignment horizontal="right"/>
    </xf>
    <xf numFmtId="178" fontId="10" fillId="33" borderId="30" xfId="0" applyNumberFormat="1" applyFont="1" applyFill="1" applyBorder="1" applyAlignment="1">
      <alignment horizontal="left" wrapText="1"/>
    </xf>
    <xf numFmtId="49" fontId="8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164" fontId="10" fillId="33" borderId="42" xfId="0" applyNumberFormat="1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left" wrapText="1"/>
    </xf>
    <xf numFmtId="49" fontId="8" fillId="33" borderId="33" xfId="0" applyNumberFormat="1" applyFont="1" applyFill="1" applyBorder="1" applyAlignment="1">
      <alignment horizontal="center"/>
    </xf>
    <xf numFmtId="164" fontId="10" fillId="33" borderId="43" xfId="0" applyNumberFormat="1" applyFont="1" applyFill="1" applyBorder="1" applyAlignment="1">
      <alignment horizontal="right"/>
    </xf>
    <xf numFmtId="49" fontId="11" fillId="33" borderId="36" xfId="0" applyNumberFormat="1" applyFont="1" applyFill="1" applyBorder="1" applyAlignment="1">
      <alignment horizontal="center"/>
    </xf>
    <xf numFmtId="49" fontId="10" fillId="33" borderId="33" xfId="0" applyNumberFormat="1" applyFont="1" applyFill="1" applyBorder="1" applyAlignment="1">
      <alignment horizontal="center"/>
    </xf>
    <xf numFmtId="49" fontId="11" fillId="33" borderId="44" xfId="0" applyNumberFormat="1" applyFont="1" applyFill="1" applyBorder="1" applyAlignment="1">
      <alignment horizontal="left" wrapText="1"/>
    </xf>
    <xf numFmtId="49" fontId="10" fillId="33" borderId="45" xfId="0" applyNumberFormat="1" applyFont="1" applyFill="1" applyBorder="1" applyAlignment="1">
      <alignment horizontal="left" wrapText="1"/>
    </xf>
    <xf numFmtId="49" fontId="10" fillId="33" borderId="46" xfId="0" applyNumberFormat="1" applyFont="1" applyFill="1" applyBorder="1" applyAlignment="1">
      <alignment horizontal="center"/>
    </xf>
    <xf numFmtId="164" fontId="10" fillId="33" borderId="47" xfId="0" applyNumberFormat="1" applyFont="1" applyFill="1" applyBorder="1" applyAlignment="1">
      <alignment horizontal="right"/>
    </xf>
    <xf numFmtId="49" fontId="11" fillId="33" borderId="48" xfId="0" applyNumberFormat="1" applyFont="1" applyFill="1" applyBorder="1" applyAlignment="1">
      <alignment horizontal="left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49" xfId="0" applyNumberFormat="1" applyFont="1" applyFill="1" applyBorder="1" applyAlignment="1">
      <alignment horizontal="center"/>
    </xf>
    <xf numFmtId="164" fontId="11" fillId="33" borderId="50" xfId="0" applyNumberFormat="1" applyFont="1" applyFill="1" applyBorder="1" applyAlignment="1">
      <alignment horizontal="right"/>
    </xf>
    <xf numFmtId="49" fontId="10" fillId="33" borderId="51" xfId="0" applyNumberFormat="1" applyFont="1" applyFill="1" applyBorder="1" applyAlignment="1">
      <alignment horizontal="left" wrapText="1"/>
    </xf>
    <xf numFmtId="49" fontId="10" fillId="33" borderId="52" xfId="0" applyNumberFormat="1" applyFont="1" applyFill="1" applyBorder="1" applyAlignment="1">
      <alignment horizontal="center"/>
    </xf>
    <xf numFmtId="49" fontId="10" fillId="33" borderId="52" xfId="0" applyNumberFormat="1" applyFont="1" applyFill="1" applyBorder="1" applyAlignment="1">
      <alignment horizontal="center"/>
    </xf>
    <xf numFmtId="49" fontId="11" fillId="33" borderId="52" xfId="0" applyNumberFormat="1" applyFont="1" applyFill="1" applyBorder="1" applyAlignment="1">
      <alignment horizontal="center"/>
    </xf>
    <xf numFmtId="164" fontId="10" fillId="33" borderId="53" xfId="0" applyNumberFormat="1" applyFont="1" applyFill="1" applyBorder="1" applyAlignment="1">
      <alignment horizontal="right"/>
    </xf>
    <xf numFmtId="49" fontId="11" fillId="33" borderId="46" xfId="0" applyNumberFormat="1" applyFont="1" applyFill="1" applyBorder="1" applyAlignment="1">
      <alignment horizontal="center"/>
    </xf>
    <xf numFmtId="0" fontId="10" fillId="33" borderId="28" xfId="0" applyFont="1" applyFill="1" applyBorder="1" applyAlignment="1">
      <alignment horizontal="left" wrapText="1"/>
    </xf>
    <xf numFmtId="49" fontId="8" fillId="33" borderId="26" xfId="0" applyNumberFormat="1" applyFont="1" applyFill="1" applyBorder="1" applyAlignment="1">
      <alignment horizontal="center"/>
    </xf>
    <xf numFmtId="49" fontId="11" fillId="33" borderId="26" xfId="0" applyNumberFormat="1" applyFont="1" applyFill="1" applyBorder="1" applyAlignment="1">
      <alignment horizontal="center"/>
    </xf>
    <xf numFmtId="49" fontId="11" fillId="33" borderId="54" xfId="0" applyNumberFormat="1" applyFont="1" applyFill="1" applyBorder="1" applyAlignment="1">
      <alignment horizontal="center"/>
    </xf>
    <xf numFmtId="49" fontId="10" fillId="33" borderId="55" xfId="0" applyNumberFormat="1" applyFont="1" applyFill="1" applyBorder="1" applyAlignment="1">
      <alignment horizontal="left" wrapText="1"/>
    </xf>
    <xf numFmtId="49" fontId="8" fillId="33" borderId="32" xfId="0" applyNumberFormat="1" applyFont="1" applyFill="1" applyBorder="1" applyAlignment="1">
      <alignment horizontal="center"/>
    </xf>
    <xf numFmtId="164" fontId="10" fillId="33" borderId="56" xfId="0" applyNumberFormat="1" applyFont="1" applyFill="1" applyBorder="1" applyAlignment="1">
      <alignment horizontal="right"/>
    </xf>
    <xf numFmtId="49" fontId="10" fillId="33" borderId="54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164" fontId="10" fillId="33" borderId="57" xfId="0" applyNumberFormat="1" applyFont="1" applyFill="1" applyBorder="1" applyAlignment="1">
      <alignment horizontal="right"/>
    </xf>
    <xf numFmtId="49" fontId="8" fillId="33" borderId="29" xfId="0" applyNumberFormat="1" applyFont="1" applyFill="1" applyBorder="1" applyAlignment="1">
      <alignment horizontal="center"/>
    </xf>
    <xf numFmtId="164" fontId="10" fillId="33" borderId="58" xfId="0" applyNumberFormat="1" applyFont="1" applyFill="1" applyBorder="1" applyAlignment="1">
      <alignment horizontal="right"/>
    </xf>
    <xf numFmtId="49" fontId="8" fillId="33" borderId="54" xfId="0" applyNumberFormat="1" applyFont="1" applyFill="1" applyBorder="1" applyAlignment="1">
      <alignment horizontal="center"/>
    </xf>
    <xf numFmtId="49" fontId="11" fillId="33" borderId="37" xfId="0" applyNumberFormat="1" applyFont="1" applyFill="1" applyBorder="1" applyAlignment="1">
      <alignment horizontal="left" wrapText="1"/>
    </xf>
    <xf numFmtId="164" fontId="11" fillId="33" borderId="27" xfId="0" applyNumberFormat="1" applyFont="1" applyFill="1" applyBorder="1" applyAlignment="1">
      <alignment horizontal="right"/>
    </xf>
    <xf numFmtId="164" fontId="8" fillId="33" borderId="27" xfId="0" applyNumberFormat="1" applyFont="1" applyFill="1" applyBorder="1" applyAlignment="1">
      <alignment horizontal="right"/>
    </xf>
    <xf numFmtId="164" fontId="8" fillId="33" borderId="31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49" fontId="11" fillId="33" borderId="34" xfId="0" applyNumberFormat="1" applyFont="1" applyFill="1" applyBorder="1" applyAlignment="1">
      <alignment horizontal="center"/>
    </xf>
    <xf numFmtId="49" fontId="8" fillId="33" borderId="30" xfId="0" applyNumberFormat="1" applyFont="1" applyFill="1" applyBorder="1" applyAlignment="1">
      <alignment horizontal="left" wrapText="1"/>
    </xf>
    <xf numFmtId="49" fontId="10" fillId="33" borderId="30" xfId="0" applyNumberFormat="1" applyFont="1" applyFill="1" applyBorder="1" applyAlignment="1">
      <alignment horizontal="left" wrapText="1"/>
    </xf>
    <xf numFmtId="49" fontId="10" fillId="33" borderId="29" xfId="0" applyNumberFormat="1" applyFont="1" applyFill="1" applyBorder="1" applyAlignment="1">
      <alignment horizontal="center"/>
    </xf>
    <xf numFmtId="49" fontId="11" fillId="33" borderId="29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left" wrapText="1"/>
    </xf>
    <xf numFmtId="49" fontId="11" fillId="33" borderId="33" xfId="0" applyNumberFormat="1" applyFont="1" applyFill="1" applyBorder="1" applyAlignment="1">
      <alignment horizontal="center"/>
    </xf>
    <xf numFmtId="164" fontId="8" fillId="33" borderId="43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 wrapText="1"/>
    </xf>
    <xf numFmtId="164" fontId="8" fillId="33" borderId="43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49" fontId="11" fillId="33" borderId="54" xfId="0" applyNumberFormat="1" applyFont="1" applyFill="1" applyBorder="1" applyAlignment="1">
      <alignment horizontal="center"/>
    </xf>
    <xf numFmtId="164" fontId="8" fillId="33" borderId="42" xfId="0" applyNumberFormat="1" applyFont="1" applyFill="1" applyBorder="1" applyAlignment="1">
      <alignment horizontal="right"/>
    </xf>
    <xf numFmtId="0" fontId="10" fillId="33" borderId="45" xfId="0" applyNumberFormat="1" applyFont="1" applyFill="1" applyBorder="1" applyAlignment="1">
      <alignment horizontal="left" wrapText="1"/>
    </xf>
    <xf numFmtId="49" fontId="8" fillId="33" borderId="46" xfId="0" applyNumberFormat="1" applyFont="1" applyFill="1" applyBorder="1" applyAlignment="1">
      <alignment horizontal="center"/>
    </xf>
    <xf numFmtId="49" fontId="10" fillId="33" borderId="46" xfId="0" applyNumberFormat="1" applyFont="1" applyFill="1" applyBorder="1" applyAlignment="1">
      <alignment horizontal="center"/>
    </xf>
    <xf numFmtId="164" fontId="10" fillId="33" borderId="61" xfId="0" applyNumberFormat="1" applyFont="1" applyFill="1" applyBorder="1" applyAlignment="1">
      <alignment horizontal="right"/>
    </xf>
    <xf numFmtId="49" fontId="11" fillId="33" borderId="62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center"/>
    </xf>
    <xf numFmtId="49" fontId="11" fillId="33" borderId="63" xfId="0" applyNumberFormat="1" applyFont="1" applyFill="1" applyBorder="1" applyAlignment="1">
      <alignment horizontal="center"/>
    </xf>
    <xf numFmtId="164" fontId="11" fillId="33" borderId="64" xfId="0" applyNumberFormat="1" applyFont="1" applyFill="1" applyBorder="1" applyAlignment="1">
      <alignment horizontal="right"/>
    </xf>
    <xf numFmtId="49" fontId="10" fillId="33" borderId="26" xfId="0" applyNumberFormat="1" applyFont="1" applyFill="1" applyBorder="1" applyAlignment="1">
      <alignment horizontal="center"/>
    </xf>
    <xf numFmtId="164" fontId="11" fillId="33" borderId="41" xfId="0" applyNumberFormat="1" applyFont="1" applyFill="1" applyBorder="1" applyAlignment="1">
      <alignment horizontal="right"/>
    </xf>
    <xf numFmtId="49" fontId="10" fillId="33" borderId="28" xfId="0" applyNumberFormat="1" applyFont="1" applyFill="1" applyBorder="1" applyAlignment="1">
      <alignment horizontal="left" wrapText="1"/>
    </xf>
    <xf numFmtId="164" fontId="8" fillId="33" borderId="58" xfId="0" applyNumberFormat="1" applyFont="1" applyFill="1" applyBorder="1" applyAlignment="1">
      <alignment horizontal="right"/>
    </xf>
    <xf numFmtId="178" fontId="10" fillId="33" borderId="30" xfId="0" applyNumberFormat="1" applyFont="1" applyFill="1" applyBorder="1" applyAlignment="1">
      <alignment horizontal="left" wrapText="1"/>
    </xf>
    <xf numFmtId="164" fontId="8" fillId="33" borderId="31" xfId="0" applyNumberFormat="1" applyFont="1" applyFill="1" applyBorder="1" applyAlignment="1">
      <alignment horizontal="right"/>
    </xf>
    <xf numFmtId="0" fontId="10" fillId="33" borderId="33" xfId="0" applyNumberFormat="1" applyFont="1" applyFill="1" applyBorder="1" applyAlignment="1">
      <alignment horizontal="center"/>
    </xf>
    <xf numFmtId="164" fontId="11" fillId="33" borderId="13" xfId="0" applyNumberFormat="1" applyFont="1" applyFill="1" applyBorder="1" applyAlignment="1">
      <alignment horizontal="right"/>
    </xf>
    <xf numFmtId="49" fontId="10" fillId="33" borderId="24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164" fontId="10" fillId="33" borderId="65" xfId="0" applyNumberFormat="1" applyFont="1" applyFill="1" applyBorder="1" applyAlignment="1">
      <alignment horizontal="right"/>
    </xf>
    <xf numFmtId="49" fontId="10" fillId="33" borderId="45" xfId="0" applyNumberFormat="1" applyFont="1" applyFill="1" applyBorder="1" applyAlignment="1">
      <alignment horizontal="left" wrapText="1"/>
    </xf>
    <xf numFmtId="164" fontId="8" fillId="33" borderId="61" xfId="0" applyNumberFormat="1" applyFont="1" applyFill="1" applyBorder="1" applyAlignment="1">
      <alignment horizontal="right"/>
    </xf>
    <xf numFmtId="49" fontId="11" fillId="33" borderId="66" xfId="0" applyNumberFormat="1" applyFont="1" applyFill="1" applyBorder="1" applyAlignment="1">
      <alignment horizontal="left" wrapText="1"/>
    </xf>
    <xf numFmtId="0" fontId="10" fillId="33" borderId="55" xfId="0" applyNumberFormat="1" applyFont="1" applyFill="1" applyBorder="1" applyAlignment="1">
      <alignment horizontal="left" wrapText="1"/>
    </xf>
    <xf numFmtId="164" fontId="8" fillId="33" borderId="56" xfId="0" applyNumberFormat="1" applyFont="1" applyFill="1" applyBorder="1" applyAlignment="1">
      <alignment horizontal="right"/>
    </xf>
    <xf numFmtId="164" fontId="8" fillId="33" borderId="33" xfId="0" applyNumberFormat="1" applyFont="1" applyFill="1" applyBorder="1" applyAlignment="1">
      <alignment horizontal="right"/>
    </xf>
    <xf numFmtId="164" fontId="8" fillId="33" borderId="35" xfId="0" applyNumberFormat="1" applyFont="1" applyFill="1" applyBorder="1" applyAlignment="1">
      <alignment horizontal="right"/>
    </xf>
    <xf numFmtId="165" fontId="8" fillId="33" borderId="31" xfId="0" applyNumberFormat="1" applyFont="1" applyFill="1" applyBorder="1" applyAlignment="1">
      <alignment horizontal="right"/>
    </xf>
    <xf numFmtId="49" fontId="10" fillId="33" borderId="60" xfId="0" applyNumberFormat="1" applyFont="1" applyFill="1" applyBorder="1" applyAlignment="1">
      <alignment horizontal="left" wrapText="1"/>
    </xf>
    <xf numFmtId="165" fontId="10" fillId="33" borderId="31" xfId="0" applyNumberFormat="1" applyFont="1" applyFill="1" applyBorder="1" applyAlignment="1">
      <alignment horizontal="right"/>
    </xf>
    <xf numFmtId="165" fontId="10" fillId="33" borderId="27" xfId="0" applyNumberFormat="1" applyFont="1" applyFill="1" applyBorder="1" applyAlignment="1">
      <alignment horizontal="right"/>
    </xf>
    <xf numFmtId="165" fontId="10" fillId="33" borderId="35" xfId="0" applyNumberFormat="1" applyFont="1" applyFill="1" applyBorder="1" applyAlignment="1">
      <alignment horizontal="right"/>
    </xf>
    <xf numFmtId="49" fontId="11" fillId="33" borderId="28" xfId="0" applyNumberFormat="1" applyFont="1" applyFill="1" applyBorder="1" applyAlignment="1">
      <alignment horizontal="left" wrapText="1"/>
    </xf>
    <xf numFmtId="49" fontId="11" fillId="33" borderId="26" xfId="0" applyNumberFormat="1" applyFont="1" applyFill="1" applyBorder="1" applyAlignment="1">
      <alignment horizontal="center"/>
    </xf>
    <xf numFmtId="0" fontId="11" fillId="33" borderId="26" xfId="0" applyNumberFormat="1" applyFont="1" applyFill="1" applyBorder="1" applyAlignment="1">
      <alignment horizontal="center"/>
    </xf>
    <xf numFmtId="165" fontId="10" fillId="33" borderId="31" xfId="0" applyNumberFormat="1" applyFont="1" applyFill="1" applyBorder="1" applyAlignment="1">
      <alignment horizontal="right"/>
    </xf>
    <xf numFmtId="165" fontId="10" fillId="33" borderId="39" xfId="0" applyNumberFormat="1" applyFont="1" applyFill="1" applyBorder="1" applyAlignment="1">
      <alignment horizontal="right"/>
    </xf>
    <xf numFmtId="49" fontId="11" fillId="33" borderId="67" xfId="0" applyNumberFormat="1" applyFont="1" applyFill="1" applyBorder="1" applyAlignment="1">
      <alignment horizontal="left" wrapText="1"/>
    </xf>
    <xf numFmtId="49" fontId="11" fillId="33" borderId="68" xfId="0" applyNumberFormat="1" applyFont="1" applyFill="1" applyBorder="1" applyAlignment="1">
      <alignment horizontal="center"/>
    </xf>
    <xf numFmtId="165" fontId="11" fillId="33" borderId="69" xfId="0" applyNumberFormat="1" applyFont="1" applyFill="1" applyBorder="1" applyAlignment="1">
      <alignment horizontal="right"/>
    </xf>
    <xf numFmtId="49" fontId="9" fillId="33" borderId="70" xfId="53" applyNumberFormat="1" applyFont="1" applyFill="1" applyBorder="1" applyAlignment="1" applyProtection="1">
      <alignment horizontal="center" vertical="center" wrapText="1"/>
      <protection/>
    </xf>
    <xf numFmtId="49" fontId="8" fillId="33" borderId="71" xfId="0" applyNumberFormat="1" applyFont="1" applyFill="1" applyBorder="1" applyAlignment="1">
      <alignment horizontal="center" vertical="center"/>
    </xf>
    <xf numFmtId="49" fontId="12" fillId="33" borderId="22" xfId="0" applyNumberFormat="1" applyFont="1" applyFill="1" applyBorder="1" applyAlignment="1">
      <alignment horizontal="center"/>
    </xf>
    <xf numFmtId="49" fontId="8" fillId="33" borderId="72" xfId="0" applyNumberFormat="1" applyFont="1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49" fontId="10" fillId="33" borderId="73" xfId="0" applyNumberFormat="1" applyFont="1" applyFill="1" applyBorder="1" applyAlignment="1">
      <alignment horizontal="center" wrapText="1"/>
    </xf>
    <xf numFmtId="49" fontId="8" fillId="33" borderId="33" xfId="0" applyNumberFormat="1" applyFont="1" applyFill="1" applyBorder="1" applyAlignment="1">
      <alignment horizontal="center" wrapText="1"/>
    </xf>
    <xf numFmtId="49" fontId="10" fillId="33" borderId="29" xfId="0" applyNumberFormat="1" applyFont="1" applyFill="1" applyBorder="1" applyAlignment="1">
      <alignment horizontal="center" wrapText="1"/>
    </xf>
    <xf numFmtId="49" fontId="10" fillId="33" borderId="74" xfId="0" applyNumberFormat="1" applyFont="1" applyFill="1" applyBorder="1" applyAlignment="1">
      <alignment horizontal="center" wrapText="1"/>
    </xf>
    <xf numFmtId="49" fontId="8" fillId="33" borderId="29" xfId="0" applyNumberFormat="1" applyFont="1" applyFill="1" applyBorder="1" applyAlignment="1">
      <alignment horizontal="center" wrapText="1"/>
    </xf>
    <xf numFmtId="49" fontId="10" fillId="33" borderId="75" xfId="0" applyNumberFormat="1" applyFont="1" applyFill="1" applyBorder="1" applyAlignment="1">
      <alignment horizontal="left" wrapText="1"/>
    </xf>
    <xf numFmtId="49" fontId="10" fillId="33" borderId="76" xfId="0" applyNumberFormat="1" applyFont="1" applyFill="1" applyBorder="1" applyAlignment="1">
      <alignment horizontal="center" wrapText="1"/>
    </xf>
    <xf numFmtId="49" fontId="8" fillId="33" borderId="32" xfId="0" applyNumberFormat="1" applyFont="1" applyFill="1" applyBorder="1" applyAlignment="1">
      <alignment horizontal="center" wrapText="1"/>
    </xf>
    <xf numFmtId="49" fontId="10" fillId="33" borderId="77" xfId="0" applyNumberFormat="1" applyFont="1" applyFill="1" applyBorder="1" applyAlignment="1">
      <alignment horizontal="left" wrapText="1"/>
    </xf>
    <xf numFmtId="49" fontId="8" fillId="33" borderId="78" xfId="0" applyNumberFormat="1" applyFont="1" applyFill="1" applyBorder="1" applyAlignment="1">
      <alignment horizontal="center"/>
    </xf>
    <xf numFmtId="49" fontId="10" fillId="33" borderId="78" xfId="0" applyNumberFormat="1" applyFont="1" applyFill="1" applyBorder="1" applyAlignment="1">
      <alignment horizontal="center" wrapText="1"/>
    </xf>
    <xf numFmtId="49" fontId="10" fillId="33" borderId="79" xfId="0" applyNumberFormat="1" applyFont="1" applyFill="1" applyBorder="1" applyAlignment="1">
      <alignment horizontal="center" wrapText="1"/>
    </xf>
    <xf numFmtId="49" fontId="10" fillId="33" borderId="78" xfId="0" applyNumberFormat="1" applyFont="1" applyFill="1" applyBorder="1" applyAlignment="1">
      <alignment horizontal="center"/>
    </xf>
    <xf numFmtId="49" fontId="8" fillId="33" borderId="78" xfId="0" applyNumberFormat="1" applyFont="1" applyFill="1" applyBorder="1" applyAlignment="1">
      <alignment horizontal="center" wrapText="1"/>
    </xf>
    <xf numFmtId="49" fontId="11" fillId="33" borderId="78" xfId="0" applyNumberFormat="1" applyFont="1" applyFill="1" applyBorder="1" applyAlignment="1">
      <alignment horizontal="center"/>
    </xf>
    <xf numFmtId="164" fontId="8" fillId="33" borderId="80" xfId="0" applyNumberFormat="1" applyFont="1" applyFill="1" applyBorder="1" applyAlignment="1">
      <alignment horizontal="right"/>
    </xf>
    <xf numFmtId="49" fontId="11" fillId="33" borderId="62" xfId="0" applyNumberFormat="1" applyFont="1" applyFill="1" applyBorder="1" applyAlignment="1">
      <alignment horizontal="left" wrapText="1"/>
    </xf>
    <xf numFmtId="49" fontId="11" fillId="33" borderId="63" xfId="0" applyNumberFormat="1" applyFont="1" applyFill="1" applyBorder="1" applyAlignment="1">
      <alignment horizontal="center" wrapText="1"/>
    </xf>
    <xf numFmtId="49" fontId="11" fillId="33" borderId="81" xfId="0" applyNumberFormat="1" applyFont="1" applyFill="1" applyBorder="1" applyAlignment="1">
      <alignment horizontal="center" wrapText="1"/>
    </xf>
    <xf numFmtId="164" fontId="10" fillId="33" borderId="42" xfId="0" applyNumberFormat="1" applyFont="1" applyFill="1" applyBorder="1" applyAlignment="1">
      <alignment horizontal="right"/>
    </xf>
    <xf numFmtId="164" fontId="10" fillId="33" borderId="31" xfId="0" applyNumberFormat="1" applyFont="1" applyFill="1" applyBorder="1" applyAlignment="1">
      <alignment horizontal="right"/>
    </xf>
    <xf numFmtId="164" fontId="10" fillId="33" borderId="58" xfId="0" applyNumberFormat="1" applyFont="1" applyFill="1" applyBorder="1" applyAlignment="1">
      <alignment horizontal="right"/>
    </xf>
    <xf numFmtId="164" fontId="10" fillId="33" borderId="82" xfId="0" applyNumberFormat="1" applyFont="1" applyFill="1" applyBorder="1" applyAlignment="1">
      <alignment horizontal="right"/>
    </xf>
    <xf numFmtId="164" fontId="10" fillId="33" borderId="35" xfId="0" applyNumberFormat="1" applyFont="1" applyFill="1" applyBorder="1" applyAlignment="1">
      <alignment horizontal="right"/>
    </xf>
    <xf numFmtId="49" fontId="11" fillId="33" borderId="83" xfId="0" applyNumberFormat="1" applyFont="1" applyFill="1" applyBorder="1" applyAlignment="1">
      <alignment horizontal="left" wrapText="1"/>
    </xf>
    <xf numFmtId="49" fontId="11" fillId="33" borderId="84" xfId="0" applyNumberFormat="1" applyFont="1" applyFill="1" applyBorder="1" applyAlignment="1">
      <alignment horizontal="center"/>
    </xf>
    <xf numFmtId="164" fontId="11" fillId="33" borderId="85" xfId="0" applyNumberFormat="1" applyFont="1" applyFill="1" applyBorder="1" applyAlignment="1">
      <alignment horizontal="right"/>
    </xf>
    <xf numFmtId="49" fontId="8" fillId="33" borderId="86" xfId="0" applyNumberFormat="1" applyFont="1" applyFill="1" applyBorder="1" applyAlignment="1">
      <alignment wrapText="1"/>
    </xf>
    <xf numFmtId="49" fontId="13" fillId="33" borderId="87" xfId="0" applyNumberFormat="1" applyFont="1" applyFill="1" applyBorder="1" applyAlignment="1">
      <alignment horizontal="center" wrapText="1"/>
    </xf>
    <xf numFmtId="49" fontId="11" fillId="33" borderId="87" xfId="0" applyNumberFormat="1" applyFont="1" applyFill="1" applyBorder="1" applyAlignment="1">
      <alignment horizontal="center"/>
    </xf>
    <xf numFmtId="49" fontId="13" fillId="33" borderId="87" xfId="0" applyNumberFormat="1" applyFont="1" applyFill="1" applyBorder="1" applyAlignment="1">
      <alignment wrapText="1"/>
    </xf>
    <xf numFmtId="164" fontId="14" fillId="33" borderId="87" xfId="0" applyNumberFormat="1" applyFont="1" applyFill="1" applyBorder="1" applyAlignment="1">
      <alignment horizontal="right"/>
    </xf>
    <xf numFmtId="49" fontId="10" fillId="33" borderId="59" xfId="0" applyNumberFormat="1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7" fillId="33" borderId="0" xfId="0" applyFont="1" applyFill="1" applyAlignment="1">
      <alignment vertical="center"/>
    </xf>
    <xf numFmtId="49" fontId="0" fillId="33" borderId="0" xfId="0" applyNumberFormat="1" applyFill="1" applyBorder="1" applyAlignment="1">
      <alignment horizontal="right"/>
    </xf>
    <xf numFmtId="0" fontId="16" fillId="34" borderId="88" xfId="0" applyFont="1" applyFill="1" applyBorder="1" applyAlignment="1">
      <alignment horizontal="center" vertical="center"/>
    </xf>
    <xf numFmtId="0" fontId="4" fillId="33" borderId="88" xfId="0" applyFont="1" applyFill="1" applyBorder="1" applyAlignment="1">
      <alignment horizontal="center" vertical="center" wrapText="1"/>
    </xf>
    <xf numFmtId="49" fontId="17" fillId="33" borderId="89" xfId="53" applyNumberFormat="1" applyFont="1" applyFill="1" applyBorder="1" applyAlignment="1" applyProtection="1">
      <alignment horizontal="center" vertical="center" wrapText="1"/>
      <protection/>
    </xf>
    <xf numFmtId="49" fontId="10" fillId="33" borderId="90" xfId="0" applyNumberFormat="1" applyFont="1" applyFill="1" applyBorder="1" applyAlignment="1">
      <alignment horizontal="left" wrapText="1"/>
    </xf>
    <xf numFmtId="49" fontId="11" fillId="33" borderId="91" xfId="0" applyNumberFormat="1" applyFont="1" applyFill="1" applyBorder="1" applyAlignment="1">
      <alignment horizontal="left" wrapText="1"/>
    </xf>
    <xf numFmtId="164" fontId="8" fillId="33" borderId="27" xfId="0" applyNumberFormat="1" applyFont="1" applyFill="1" applyBorder="1" applyAlignment="1">
      <alignment horizontal="right"/>
    </xf>
    <xf numFmtId="164" fontId="0" fillId="33" borderId="0" xfId="0" applyNumberFormat="1" applyFill="1" applyAlignment="1">
      <alignment/>
    </xf>
    <xf numFmtId="164" fontId="11" fillId="33" borderId="92" xfId="0" applyNumberFormat="1" applyFont="1" applyFill="1" applyBorder="1" applyAlignment="1">
      <alignment horizontal="right"/>
    </xf>
    <xf numFmtId="49" fontId="11" fillId="33" borderId="93" xfId="0" applyNumberFormat="1" applyFont="1" applyFill="1" applyBorder="1" applyAlignment="1">
      <alignment horizontal="left" wrapText="1"/>
    </xf>
    <xf numFmtId="49" fontId="11" fillId="33" borderId="94" xfId="0" applyNumberFormat="1" applyFont="1" applyFill="1" applyBorder="1" applyAlignment="1">
      <alignment horizontal="left" wrapText="1"/>
    </xf>
    <xf numFmtId="49" fontId="11" fillId="33" borderId="95" xfId="0" applyNumberFormat="1" applyFont="1" applyFill="1" applyBorder="1" applyAlignment="1">
      <alignment horizontal="left" wrapText="1"/>
    </xf>
    <xf numFmtId="49" fontId="11" fillId="33" borderId="67" xfId="0" applyNumberFormat="1" applyFont="1" applyFill="1" applyBorder="1" applyAlignment="1">
      <alignment horizontal="left" wrapText="1"/>
    </xf>
    <xf numFmtId="49" fontId="11" fillId="33" borderId="11" xfId="0" applyNumberFormat="1" applyFont="1" applyFill="1" applyBorder="1" applyAlignment="1">
      <alignment horizontal="left" wrapText="1"/>
    </xf>
    <xf numFmtId="49" fontId="11" fillId="33" borderId="59" xfId="0" applyNumberFormat="1" applyFont="1" applyFill="1" applyBorder="1" applyAlignment="1">
      <alignment horizontal="left" wrapText="1"/>
    </xf>
    <xf numFmtId="49" fontId="11" fillId="33" borderId="96" xfId="0" applyNumberFormat="1" applyFont="1" applyFill="1" applyBorder="1" applyAlignment="1">
      <alignment horizontal="left" wrapText="1"/>
    </xf>
    <xf numFmtId="164" fontId="8" fillId="33" borderId="97" xfId="0" applyNumberFormat="1" applyFont="1" applyFill="1" applyBorder="1" applyAlignment="1">
      <alignment horizontal="right"/>
    </xf>
    <xf numFmtId="49" fontId="11" fillId="33" borderId="96" xfId="0" applyNumberFormat="1" applyFont="1" applyFill="1" applyBorder="1" applyAlignment="1">
      <alignment horizontal="left" wrapText="1"/>
    </xf>
    <xf numFmtId="49" fontId="10" fillId="33" borderId="24" xfId="0" applyNumberFormat="1" applyFont="1" applyFill="1" applyBorder="1" applyAlignment="1">
      <alignment horizontal="left" wrapText="1"/>
    </xf>
    <xf numFmtId="49" fontId="10" fillId="33" borderId="37" xfId="0" applyNumberFormat="1" applyFont="1" applyFill="1" applyBorder="1" applyAlignment="1">
      <alignment horizontal="left" wrapText="1"/>
    </xf>
    <xf numFmtId="49" fontId="8" fillId="33" borderId="34" xfId="0" applyNumberFormat="1" applyFont="1" applyFill="1" applyBorder="1" applyAlignment="1">
      <alignment horizontal="center"/>
    </xf>
    <xf numFmtId="164" fontId="8" fillId="33" borderId="13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164" fontId="11" fillId="33" borderId="43" xfId="0" applyNumberFormat="1" applyFont="1" applyFill="1" applyBorder="1" applyAlignment="1">
      <alignment horizontal="right"/>
    </xf>
    <xf numFmtId="49" fontId="8" fillId="33" borderId="32" xfId="0" applyNumberFormat="1" applyFont="1" applyFill="1" applyBorder="1" applyAlignment="1">
      <alignment horizontal="center"/>
    </xf>
    <xf numFmtId="164" fontId="8" fillId="33" borderId="82" xfId="0" applyNumberFormat="1" applyFont="1" applyFill="1" applyBorder="1" applyAlignment="1">
      <alignment horizontal="right"/>
    </xf>
    <xf numFmtId="49" fontId="11" fillId="33" borderId="98" xfId="0" applyNumberFormat="1" applyFont="1" applyFill="1" applyBorder="1" applyAlignment="1">
      <alignment horizontal="left" wrapText="1"/>
    </xf>
    <xf numFmtId="164" fontId="11" fillId="33" borderId="35" xfId="0" applyNumberFormat="1" applyFont="1" applyFill="1" applyBorder="1" applyAlignment="1">
      <alignment horizontal="right"/>
    </xf>
    <xf numFmtId="164" fontId="10" fillId="33" borderId="82" xfId="0" applyNumberFormat="1" applyFont="1" applyFill="1" applyBorder="1" applyAlignment="1">
      <alignment horizontal="right"/>
    </xf>
    <xf numFmtId="49" fontId="11" fillId="33" borderId="59" xfId="0" applyNumberFormat="1" applyFont="1" applyFill="1" applyBorder="1" applyAlignment="1">
      <alignment horizontal="left" wrapText="1"/>
    </xf>
    <xf numFmtId="164" fontId="11" fillId="35" borderId="35" xfId="0" applyNumberFormat="1" applyFont="1" applyFill="1" applyBorder="1" applyAlignment="1">
      <alignment horizontal="right"/>
    </xf>
    <xf numFmtId="49" fontId="10" fillId="33" borderId="55" xfId="0" applyNumberFormat="1" applyFont="1" applyFill="1" applyBorder="1" applyAlignment="1">
      <alignment horizontal="left" wrapText="1"/>
    </xf>
    <xf numFmtId="49" fontId="10" fillId="33" borderId="32" xfId="0" applyNumberFormat="1" applyFont="1" applyFill="1" applyBorder="1" applyAlignment="1">
      <alignment horizontal="center"/>
    </xf>
    <xf numFmtId="49" fontId="11" fillId="33" borderId="32" xfId="0" applyNumberFormat="1" applyFont="1" applyFill="1" applyBorder="1" applyAlignment="1">
      <alignment horizontal="center"/>
    </xf>
    <xf numFmtId="164" fontId="8" fillId="33" borderId="56" xfId="0" applyNumberFormat="1" applyFont="1" applyFill="1" applyBorder="1" applyAlignment="1">
      <alignment horizontal="right"/>
    </xf>
    <xf numFmtId="49" fontId="10" fillId="33" borderId="38" xfId="0" applyNumberFormat="1" applyFont="1" applyFill="1" applyBorder="1" applyAlignment="1">
      <alignment horizontal="center"/>
    </xf>
    <xf numFmtId="49" fontId="11" fillId="33" borderId="38" xfId="0" applyNumberFormat="1" applyFont="1" applyFill="1" applyBorder="1" applyAlignment="1">
      <alignment horizontal="center"/>
    </xf>
    <xf numFmtId="164" fontId="8" fillId="33" borderId="65" xfId="0" applyNumberFormat="1" applyFont="1" applyFill="1" applyBorder="1" applyAlignment="1">
      <alignment horizontal="right"/>
    </xf>
    <xf numFmtId="164" fontId="11" fillId="35" borderId="13" xfId="0" applyNumberFormat="1" applyFont="1" applyFill="1" applyBorder="1" applyAlignment="1">
      <alignment horizontal="right"/>
    </xf>
    <xf numFmtId="49" fontId="11" fillId="33" borderId="75" xfId="0" applyNumberFormat="1" applyFont="1" applyFill="1" applyBorder="1" applyAlignment="1">
      <alignment horizontal="left" wrapText="1"/>
    </xf>
    <xf numFmtId="164" fontId="11" fillId="33" borderId="56" xfId="0" applyNumberFormat="1" applyFont="1" applyFill="1" applyBorder="1" applyAlignment="1">
      <alignment horizontal="right"/>
    </xf>
    <xf numFmtId="164" fontId="11" fillId="35" borderId="92" xfId="0" applyNumberFormat="1" applyFont="1" applyFill="1" applyBorder="1" applyAlignment="1">
      <alignment horizontal="right"/>
    </xf>
    <xf numFmtId="0" fontId="10" fillId="33" borderId="32" xfId="0" applyNumberFormat="1" applyFont="1" applyFill="1" applyBorder="1" applyAlignment="1">
      <alignment horizontal="center"/>
    </xf>
    <xf numFmtId="164" fontId="11" fillId="33" borderId="43" xfId="0" applyNumberFormat="1" applyFont="1" applyFill="1" applyBorder="1" applyAlignment="1">
      <alignment horizontal="right"/>
    </xf>
    <xf numFmtId="164" fontId="11" fillId="35" borderId="12" xfId="0" applyNumberFormat="1" applyFont="1" applyFill="1" applyBorder="1" applyAlignment="1">
      <alignment horizontal="right"/>
    </xf>
    <xf numFmtId="0" fontId="10" fillId="33" borderId="55" xfId="0" applyFont="1" applyFill="1" applyBorder="1" applyAlignment="1">
      <alignment wrapText="1"/>
    </xf>
    <xf numFmtId="164" fontId="11" fillId="35" borderId="43" xfId="0" applyNumberFormat="1" applyFont="1" applyFill="1" applyBorder="1" applyAlignment="1">
      <alignment horizontal="right"/>
    </xf>
    <xf numFmtId="164" fontId="11" fillId="33" borderId="35" xfId="0" applyNumberFormat="1" applyFont="1" applyFill="1" applyBorder="1" applyAlignment="1">
      <alignment horizontal="right"/>
    </xf>
    <xf numFmtId="49" fontId="10" fillId="35" borderId="59" xfId="0" applyNumberFormat="1" applyFont="1" applyFill="1" applyBorder="1" applyAlignment="1">
      <alignment horizontal="left" wrapText="1"/>
    </xf>
    <xf numFmtId="49" fontId="8" fillId="35" borderId="33" xfId="0" applyNumberFormat="1" applyFont="1" applyFill="1" applyBorder="1" applyAlignment="1">
      <alignment horizontal="center"/>
    </xf>
    <xf numFmtId="49" fontId="10" fillId="35" borderId="33" xfId="0" applyNumberFormat="1" applyFont="1" applyFill="1" applyBorder="1" applyAlignment="1">
      <alignment horizontal="center"/>
    </xf>
    <xf numFmtId="49" fontId="11" fillId="35" borderId="33" xfId="0" applyNumberFormat="1" applyFont="1" applyFill="1" applyBorder="1" applyAlignment="1">
      <alignment horizontal="center"/>
    </xf>
    <xf numFmtId="164" fontId="10" fillId="35" borderId="35" xfId="0" applyNumberFormat="1" applyFont="1" applyFill="1" applyBorder="1" applyAlignment="1">
      <alignment horizontal="right"/>
    </xf>
    <xf numFmtId="49" fontId="11" fillId="35" borderId="99" xfId="0" applyNumberFormat="1" applyFont="1" applyFill="1" applyBorder="1" applyAlignment="1">
      <alignment horizontal="left" wrapText="1"/>
    </xf>
    <xf numFmtId="49" fontId="11" fillId="35" borderId="36" xfId="0" applyNumberFormat="1" applyFont="1" applyFill="1" applyBorder="1" applyAlignment="1">
      <alignment horizontal="center"/>
    </xf>
    <xf numFmtId="49" fontId="11" fillId="35" borderId="36" xfId="0" applyNumberFormat="1" applyFont="1" applyFill="1" applyBorder="1" applyAlignment="1">
      <alignment horizontal="center"/>
    </xf>
    <xf numFmtId="165" fontId="11" fillId="35" borderId="27" xfId="0" applyNumberFormat="1" applyFont="1" applyFill="1" applyBorder="1" applyAlignment="1">
      <alignment horizontal="right"/>
    </xf>
    <xf numFmtId="164" fontId="11" fillId="35" borderId="64" xfId="0" applyNumberFormat="1" applyFont="1" applyFill="1" applyBorder="1" applyAlignment="1">
      <alignment horizontal="right"/>
    </xf>
    <xf numFmtId="164" fontId="11" fillId="35" borderId="43" xfId="0" applyNumberFormat="1" applyFont="1" applyFill="1" applyBorder="1" applyAlignment="1">
      <alignment horizontal="right"/>
    </xf>
    <xf numFmtId="164" fontId="11" fillId="35" borderId="40" xfId="0" applyNumberFormat="1" applyFont="1" applyFill="1" applyBorder="1" applyAlignment="1">
      <alignment horizontal="right"/>
    </xf>
    <xf numFmtId="164" fontId="11" fillId="35" borderId="41" xfId="0" applyNumberFormat="1" applyFont="1" applyFill="1" applyBorder="1" applyAlignment="1">
      <alignment horizontal="right"/>
    </xf>
    <xf numFmtId="164" fontId="11" fillId="0" borderId="27" xfId="0" applyNumberFormat="1" applyFont="1" applyFill="1" applyBorder="1" applyAlignment="1">
      <alignment horizontal="right"/>
    </xf>
    <xf numFmtId="49" fontId="5" fillId="33" borderId="0" xfId="53" applyNumberFormat="1" applyFont="1" applyFill="1" applyBorder="1" applyAlignment="1" applyProtection="1">
      <alignment horizontal="right" vertical="center" wrapText="1"/>
      <protection/>
    </xf>
    <xf numFmtId="49" fontId="8" fillId="33" borderId="72" xfId="0" applyNumberFormat="1" applyFont="1" applyFill="1" applyBorder="1" applyAlignment="1">
      <alignment horizontal="center" vertical="center"/>
    </xf>
    <xf numFmtId="0" fontId="13" fillId="33" borderId="70" xfId="0" applyFont="1" applyFill="1" applyBorder="1" applyAlignment="1">
      <alignment horizontal="center"/>
    </xf>
    <xf numFmtId="0" fontId="13" fillId="33" borderId="100" xfId="0" applyFont="1" applyFill="1" applyBorder="1" applyAlignment="1">
      <alignment horizontal="center"/>
    </xf>
    <xf numFmtId="49" fontId="6" fillId="33" borderId="0" xfId="53" applyNumberFormat="1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260</xdr:row>
      <xdr:rowOff>0</xdr:rowOff>
    </xdr:from>
    <xdr:to>
      <xdr:col>10</xdr:col>
      <xdr:colOff>0</xdr:colOff>
      <xdr:row>260</xdr:row>
      <xdr:rowOff>0</xdr:rowOff>
    </xdr:to>
    <xdr:sp>
      <xdr:nvSpPr>
        <xdr:cNvPr id="1" name="2905"/>
        <xdr:cNvSpPr>
          <a:spLocks/>
        </xdr:cNvSpPr>
      </xdr:nvSpPr>
      <xdr:spPr>
        <a:xfrm>
          <a:off x="15411450" y="139245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2"/>
  <sheetViews>
    <sheetView showGridLines="0" tabSelected="1" view="pageBreakPreview" zoomScale="65" zoomScaleNormal="50" zoomScaleSheetLayoutView="65" zoomScalePageLayoutView="0" workbookViewId="0" topLeftCell="A1">
      <selection activeCell="J29" sqref="J29"/>
    </sheetView>
  </sheetViews>
  <sheetFormatPr defaultColWidth="8.875" defaultRowHeight="12.75"/>
  <cols>
    <col min="1" max="1" width="6.375" style="171" customWidth="1"/>
    <col min="2" max="2" width="5.375" style="171" customWidth="1"/>
    <col min="3" max="3" width="102.00390625" style="171" customWidth="1"/>
    <col min="4" max="5" width="9.875" style="171" customWidth="1"/>
    <col min="6" max="6" width="10.75390625" style="171" customWidth="1"/>
    <col min="7" max="7" width="16.00390625" style="171" customWidth="1"/>
    <col min="8" max="8" width="10.875" style="171" customWidth="1"/>
    <col min="9" max="9" width="9.875" style="171" customWidth="1"/>
    <col min="10" max="10" width="21.25390625" style="171" customWidth="1"/>
    <col min="11" max="16384" width="8.875" style="171" customWidth="1"/>
  </cols>
  <sheetData>
    <row r="1" spans="3:10" ht="20.25">
      <c r="C1" s="235" t="s">
        <v>71</v>
      </c>
      <c r="D1" s="235"/>
      <c r="E1" s="235"/>
      <c r="F1" s="235"/>
      <c r="G1" s="235"/>
      <c r="H1" s="235"/>
      <c r="I1" s="235"/>
      <c r="J1" s="235"/>
    </row>
    <row r="2" spans="3:10" ht="20.25">
      <c r="C2" s="235" t="s">
        <v>188</v>
      </c>
      <c r="D2" s="235"/>
      <c r="E2" s="235"/>
      <c r="F2" s="235"/>
      <c r="G2" s="235"/>
      <c r="H2" s="235"/>
      <c r="I2" s="235"/>
      <c r="J2" s="235"/>
    </row>
    <row r="3" spans="3:10" ht="20.25">
      <c r="C3" s="235" t="s">
        <v>51</v>
      </c>
      <c r="D3" s="235"/>
      <c r="E3" s="235"/>
      <c r="F3" s="235"/>
      <c r="G3" s="235"/>
      <c r="H3" s="235"/>
      <c r="I3" s="235"/>
      <c r="J3" s="235"/>
    </row>
    <row r="4" spans="3:10" ht="20.25">
      <c r="C4" s="235" t="s">
        <v>0</v>
      </c>
      <c r="D4" s="235"/>
      <c r="E4" s="235"/>
      <c r="F4" s="235"/>
      <c r="G4" s="235"/>
      <c r="H4" s="235"/>
      <c r="I4" s="235"/>
      <c r="J4" s="235"/>
    </row>
    <row r="5" spans="3:10" ht="20.25">
      <c r="C5" s="235" t="s">
        <v>218</v>
      </c>
      <c r="D5" s="235"/>
      <c r="E5" s="235"/>
      <c r="F5" s="235"/>
      <c r="G5" s="235"/>
      <c r="H5" s="235"/>
      <c r="I5" s="235"/>
      <c r="J5" s="235"/>
    </row>
    <row r="6" spans="3:10" ht="20.25">
      <c r="C6" s="195"/>
      <c r="D6" s="195"/>
      <c r="E6" s="195"/>
      <c r="F6" s="235" t="s">
        <v>187</v>
      </c>
      <c r="G6" s="235"/>
      <c r="H6" s="235"/>
      <c r="I6" s="235"/>
      <c r="J6" s="235"/>
    </row>
    <row r="7" spans="3:10" ht="20.25">
      <c r="C7" s="195"/>
      <c r="D7" s="195"/>
      <c r="E7" s="195"/>
      <c r="F7" s="195"/>
      <c r="G7" s="235" t="s">
        <v>219</v>
      </c>
      <c r="H7" s="235"/>
      <c r="I7" s="235"/>
      <c r="J7" s="235"/>
    </row>
    <row r="8" spans="3:10" ht="20.25">
      <c r="C8" s="195"/>
      <c r="D8" s="195"/>
      <c r="E8" s="195"/>
      <c r="F8" s="195"/>
      <c r="G8" s="235" t="s">
        <v>307</v>
      </c>
      <c r="H8" s="235"/>
      <c r="I8" s="235"/>
      <c r="J8" s="235"/>
    </row>
    <row r="9" spans="3:10" ht="20.25">
      <c r="C9" s="235"/>
      <c r="D9" s="235"/>
      <c r="E9" s="235"/>
      <c r="F9" s="235"/>
      <c r="G9" s="235"/>
      <c r="H9" s="235"/>
      <c r="I9" s="235"/>
      <c r="J9" s="235"/>
    </row>
    <row r="10" spans="3:10" ht="15.75" customHeight="1">
      <c r="C10" s="239"/>
      <c r="D10" s="239"/>
      <c r="E10" s="239"/>
      <c r="F10" s="239"/>
      <c r="G10" s="239"/>
      <c r="H10" s="239"/>
      <c r="I10" s="239"/>
      <c r="J10" s="239"/>
    </row>
    <row r="11" spans="1:10" ht="25.5" customHeight="1">
      <c r="A11" s="240" t="s">
        <v>42</v>
      </c>
      <c r="B11" s="240"/>
      <c r="C11" s="240"/>
      <c r="D11" s="240"/>
      <c r="E11" s="240"/>
      <c r="F11" s="240"/>
      <c r="G11" s="240"/>
      <c r="H11" s="240"/>
      <c r="I11" s="240"/>
      <c r="J11" s="240"/>
    </row>
    <row r="12" spans="1:10" ht="27.75" customHeight="1">
      <c r="A12" s="240" t="s">
        <v>186</v>
      </c>
      <c r="B12" s="240"/>
      <c r="C12" s="240"/>
      <c r="D12" s="240"/>
      <c r="E12" s="240"/>
      <c r="F12" s="240"/>
      <c r="G12" s="240"/>
      <c r="H12" s="240"/>
      <c r="I12" s="240"/>
      <c r="J12" s="240"/>
    </row>
    <row r="13" spans="3:10" ht="15.75" customHeight="1">
      <c r="C13" s="172"/>
      <c r="D13" s="172"/>
      <c r="E13" s="172"/>
      <c r="F13" s="172"/>
      <c r="G13" s="172"/>
      <c r="H13" s="172"/>
      <c r="I13" s="172"/>
      <c r="J13" s="173"/>
    </row>
    <row r="14" ht="13.5" customHeight="1" thickBot="1"/>
    <row r="15" spans="1:10" ht="51" customHeight="1" thickTop="1">
      <c r="A15" s="174" t="s">
        <v>31</v>
      </c>
      <c r="B15" s="174"/>
      <c r="C15" s="174" t="s">
        <v>32</v>
      </c>
      <c r="D15" s="174" t="s">
        <v>43</v>
      </c>
      <c r="E15" s="174" t="s">
        <v>44</v>
      </c>
      <c r="F15" s="174" t="s">
        <v>45</v>
      </c>
      <c r="G15" s="174" t="s">
        <v>46</v>
      </c>
      <c r="H15" s="174" t="s">
        <v>57</v>
      </c>
      <c r="I15" s="174" t="s">
        <v>47</v>
      </c>
      <c r="J15" s="175" t="s">
        <v>70</v>
      </c>
    </row>
    <row r="16" spans="1:10" ht="21" customHeight="1" thickBot="1">
      <c r="A16" s="176">
        <v>1</v>
      </c>
      <c r="B16" s="176"/>
      <c r="C16" s="176">
        <v>2</v>
      </c>
      <c r="D16" s="176" t="s">
        <v>33</v>
      </c>
      <c r="E16" s="176" t="s">
        <v>34</v>
      </c>
      <c r="F16" s="176" t="s">
        <v>35</v>
      </c>
      <c r="G16" s="176" t="s">
        <v>36</v>
      </c>
      <c r="H16" s="176" t="s">
        <v>37</v>
      </c>
      <c r="I16" s="176" t="s">
        <v>48</v>
      </c>
      <c r="J16" s="176" t="s">
        <v>49</v>
      </c>
    </row>
    <row r="17" spans="1:10" ht="67.5" customHeight="1" thickBot="1" thickTop="1">
      <c r="A17" s="5" t="s">
        <v>53</v>
      </c>
      <c r="B17" s="6"/>
      <c r="C17" s="7" t="s">
        <v>55</v>
      </c>
      <c r="D17" s="8" t="s">
        <v>52</v>
      </c>
      <c r="E17" s="8"/>
      <c r="F17" s="8"/>
      <c r="G17" s="8"/>
      <c r="H17" s="8"/>
      <c r="I17" s="8"/>
      <c r="J17" s="9">
        <f>J18</f>
        <v>57223.4</v>
      </c>
    </row>
    <row r="18" spans="1:10" ht="57" thickBot="1">
      <c r="A18" s="10"/>
      <c r="B18" s="11" t="s">
        <v>54</v>
      </c>
      <c r="C18" s="12" t="s">
        <v>55</v>
      </c>
      <c r="D18" s="13" t="s">
        <v>52</v>
      </c>
      <c r="E18" s="13"/>
      <c r="F18" s="13" t="s">
        <v>38</v>
      </c>
      <c r="G18" s="13" t="s">
        <v>38</v>
      </c>
      <c r="H18" s="13" t="s">
        <v>38</v>
      </c>
      <c r="I18" s="13" t="s">
        <v>38</v>
      </c>
      <c r="J18" s="14">
        <f>J19+J81+J88+J103+J139+J220+J236+J242+J214</f>
        <v>57223.4</v>
      </c>
    </row>
    <row r="19" spans="1:10" ht="18.75">
      <c r="A19" s="236"/>
      <c r="B19" s="15"/>
      <c r="C19" s="16" t="s">
        <v>1</v>
      </c>
      <c r="D19" s="17" t="s">
        <v>52</v>
      </c>
      <c r="E19" s="17" t="s">
        <v>2</v>
      </c>
      <c r="F19" s="17"/>
      <c r="G19" s="17" t="s">
        <v>38</v>
      </c>
      <c r="H19" s="17" t="s">
        <v>38</v>
      </c>
      <c r="I19" s="17" t="s">
        <v>38</v>
      </c>
      <c r="J19" s="18">
        <f>J20+J46+J51+J56</f>
        <v>8004.3</v>
      </c>
    </row>
    <row r="20" spans="1:10" ht="56.25">
      <c r="A20" s="236"/>
      <c r="B20" s="15"/>
      <c r="C20" s="19" t="s">
        <v>25</v>
      </c>
      <c r="D20" s="20" t="s">
        <v>52</v>
      </c>
      <c r="E20" s="17" t="s">
        <v>2</v>
      </c>
      <c r="F20" s="17" t="s">
        <v>4</v>
      </c>
      <c r="G20" s="17"/>
      <c r="H20" s="17"/>
      <c r="I20" s="20"/>
      <c r="J20" s="18">
        <f>J21+J34</f>
        <v>5991</v>
      </c>
    </row>
    <row r="21" spans="1:10" ht="30" customHeight="1">
      <c r="A21" s="236"/>
      <c r="B21" s="15"/>
      <c r="C21" s="21" t="s">
        <v>92</v>
      </c>
      <c r="D21" s="20" t="s">
        <v>52</v>
      </c>
      <c r="E21" s="20" t="s">
        <v>2</v>
      </c>
      <c r="F21" s="20" t="s">
        <v>4</v>
      </c>
      <c r="G21" s="20" t="s">
        <v>106</v>
      </c>
      <c r="H21" s="20" t="s">
        <v>38</v>
      </c>
      <c r="I21" s="20" t="s">
        <v>38</v>
      </c>
      <c r="J21" s="22">
        <f>J22+J31</f>
        <v>5669.6</v>
      </c>
    </row>
    <row r="22" spans="1:10" ht="37.5">
      <c r="A22" s="236"/>
      <c r="B22" s="15"/>
      <c r="C22" s="21" t="s">
        <v>93</v>
      </c>
      <c r="D22" s="20" t="s">
        <v>52</v>
      </c>
      <c r="E22" s="20" t="s">
        <v>2</v>
      </c>
      <c r="F22" s="20" t="s">
        <v>4</v>
      </c>
      <c r="G22" s="20" t="s">
        <v>107</v>
      </c>
      <c r="H22" s="20"/>
      <c r="I22" s="42"/>
      <c r="J22" s="22">
        <f>J23+J25+J27</f>
        <v>5668.6</v>
      </c>
    </row>
    <row r="23" spans="1:10" ht="56.25">
      <c r="A23" s="236"/>
      <c r="B23" s="15"/>
      <c r="C23" s="31" t="s">
        <v>94</v>
      </c>
      <c r="D23" s="32" t="s">
        <v>52</v>
      </c>
      <c r="E23" s="33" t="s">
        <v>2</v>
      </c>
      <c r="F23" s="33" t="s">
        <v>4</v>
      </c>
      <c r="G23" s="33" t="s">
        <v>108</v>
      </c>
      <c r="H23" s="33"/>
      <c r="I23" s="34"/>
      <c r="J23" s="35">
        <f>J24</f>
        <v>3391.9</v>
      </c>
    </row>
    <row r="24" spans="1:10" ht="33.75" customHeight="1">
      <c r="A24" s="236"/>
      <c r="B24" s="15"/>
      <c r="C24" s="2" t="s">
        <v>190</v>
      </c>
      <c r="D24" s="29" t="s">
        <v>52</v>
      </c>
      <c r="E24" s="29" t="s">
        <v>2</v>
      </c>
      <c r="F24" s="29" t="s">
        <v>4</v>
      </c>
      <c r="G24" s="29" t="s">
        <v>108</v>
      </c>
      <c r="H24" s="29" t="s">
        <v>189</v>
      </c>
      <c r="I24" s="29" t="s">
        <v>39</v>
      </c>
      <c r="J24" s="30">
        <v>3391.9</v>
      </c>
    </row>
    <row r="25" spans="1:10" ht="75">
      <c r="A25" s="236"/>
      <c r="B25" s="15"/>
      <c r="C25" s="31" t="s">
        <v>95</v>
      </c>
      <c r="D25" s="32" t="s">
        <v>52</v>
      </c>
      <c r="E25" s="33" t="s">
        <v>2</v>
      </c>
      <c r="F25" s="33" t="s">
        <v>4</v>
      </c>
      <c r="G25" s="33" t="s">
        <v>109</v>
      </c>
      <c r="H25" s="33"/>
      <c r="I25" s="34"/>
      <c r="J25" s="35">
        <f>J26</f>
        <v>485.7</v>
      </c>
    </row>
    <row r="26" spans="1:10" ht="31.5" customHeight="1">
      <c r="A26" s="236"/>
      <c r="B26" s="15"/>
      <c r="C26" s="2" t="s">
        <v>190</v>
      </c>
      <c r="D26" s="29" t="s">
        <v>52</v>
      </c>
      <c r="E26" s="29" t="s">
        <v>2</v>
      </c>
      <c r="F26" s="29" t="s">
        <v>4</v>
      </c>
      <c r="G26" s="29" t="s">
        <v>109</v>
      </c>
      <c r="H26" s="29" t="s">
        <v>189</v>
      </c>
      <c r="I26" s="29" t="s">
        <v>39</v>
      </c>
      <c r="J26" s="30">
        <v>485.7</v>
      </c>
    </row>
    <row r="27" spans="1:10" ht="56.25">
      <c r="A27" s="236"/>
      <c r="B27" s="15"/>
      <c r="C27" s="67" t="s">
        <v>96</v>
      </c>
      <c r="D27" s="197" t="s">
        <v>52</v>
      </c>
      <c r="E27" s="23" t="s">
        <v>2</v>
      </c>
      <c r="F27" s="23" t="s">
        <v>4</v>
      </c>
      <c r="G27" s="23" t="s">
        <v>110</v>
      </c>
      <c r="H27" s="23"/>
      <c r="I27" s="24"/>
      <c r="J27" s="198">
        <f>J28+J30+J29</f>
        <v>1791</v>
      </c>
    </row>
    <row r="28" spans="1:10" ht="36">
      <c r="A28" s="236"/>
      <c r="B28" s="15"/>
      <c r="C28" s="199" t="s">
        <v>193</v>
      </c>
      <c r="D28" s="37" t="s">
        <v>52</v>
      </c>
      <c r="E28" s="37" t="s">
        <v>2</v>
      </c>
      <c r="F28" s="37" t="s">
        <v>4</v>
      </c>
      <c r="G28" s="37" t="s">
        <v>110</v>
      </c>
      <c r="H28" s="37" t="s">
        <v>191</v>
      </c>
      <c r="I28" s="37" t="s">
        <v>39</v>
      </c>
      <c r="J28" s="203">
        <f>1413.4+27+50</f>
        <v>1490.4</v>
      </c>
    </row>
    <row r="29" spans="1:10" ht="36">
      <c r="A29" s="236"/>
      <c r="B29" s="15"/>
      <c r="C29" s="182" t="s">
        <v>193</v>
      </c>
      <c r="D29" s="27" t="s">
        <v>52</v>
      </c>
      <c r="E29" s="27" t="s">
        <v>2</v>
      </c>
      <c r="F29" s="27" t="s">
        <v>4</v>
      </c>
      <c r="G29" s="27" t="s">
        <v>110</v>
      </c>
      <c r="H29" s="27" t="s">
        <v>191</v>
      </c>
      <c r="I29" s="27" t="s">
        <v>220</v>
      </c>
      <c r="J29" s="38">
        <v>290.6</v>
      </c>
    </row>
    <row r="30" spans="1:10" ht="30" customHeight="1">
      <c r="A30" s="236"/>
      <c r="B30" s="15"/>
      <c r="C30" s="182" t="s">
        <v>194</v>
      </c>
      <c r="D30" s="27" t="s">
        <v>52</v>
      </c>
      <c r="E30" s="27" t="s">
        <v>2</v>
      </c>
      <c r="F30" s="27" t="s">
        <v>4</v>
      </c>
      <c r="G30" s="27" t="s">
        <v>110</v>
      </c>
      <c r="H30" s="27" t="s">
        <v>192</v>
      </c>
      <c r="I30" s="27" t="s">
        <v>39</v>
      </c>
      <c r="J30" s="109">
        <v>10</v>
      </c>
    </row>
    <row r="31" spans="1:10" ht="37.5">
      <c r="A31" s="236"/>
      <c r="B31" s="15"/>
      <c r="C31" s="40" t="s">
        <v>97</v>
      </c>
      <c r="D31" s="41" t="s">
        <v>52</v>
      </c>
      <c r="E31" s="41" t="s">
        <v>2</v>
      </c>
      <c r="F31" s="20" t="s">
        <v>4</v>
      </c>
      <c r="G31" s="20" t="s">
        <v>111</v>
      </c>
      <c r="H31" s="42"/>
      <c r="I31" s="42"/>
      <c r="J31" s="43">
        <f>J32</f>
        <v>1</v>
      </c>
    </row>
    <row r="32" spans="1:10" ht="75">
      <c r="A32" s="236"/>
      <c r="B32" s="15"/>
      <c r="C32" s="44" t="s">
        <v>98</v>
      </c>
      <c r="D32" s="36" t="s">
        <v>52</v>
      </c>
      <c r="E32" s="45" t="s">
        <v>2</v>
      </c>
      <c r="F32" s="26" t="s">
        <v>4</v>
      </c>
      <c r="G32" s="26" t="s">
        <v>112</v>
      </c>
      <c r="H32" s="37"/>
      <c r="I32" s="37"/>
      <c r="J32" s="46">
        <f>J33</f>
        <v>1</v>
      </c>
    </row>
    <row r="33" spans="1:10" ht="36">
      <c r="A33" s="236"/>
      <c r="B33" s="15"/>
      <c r="C33" s="182" t="s">
        <v>193</v>
      </c>
      <c r="D33" s="47" t="s">
        <v>52</v>
      </c>
      <c r="E33" s="29" t="s">
        <v>2</v>
      </c>
      <c r="F33" s="29" t="s">
        <v>4</v>
      </c>
      <c r="G33" s="29" t="s">
        <v>112</v>
      </c>
      <c r="H33" s="29" t="s">
        <v>191</v>
      </c>
      <c r="I33" s="29" t="s">
        <v>253</v>
      </c>
      <c r="J33" s="39">
        <v>1</v>
      </c>
    </row>
    <row r="34" spans="1:10" ht="18.75">
      <c r="A34" s="236"/>
      <c r="B34" s="15"/>
      <c r="C34" s="21" t="s">
        <v>99</v>
      </c>
      <c r="D34" s="20" t="s">
        <v>52</v>
      </c>
      <c r="E34" s="41" t="s">
        <v>2</v>
      </c>
      <c r="F34" s="20" t="s">
        <v>4</v>
      </c>
      <c r="G34" s="20" t="s">
        <v>113</v>
      </c>
      <c r="H34" s="42"/>
      <c r="I34" s="42"/>
      <c r="J34" s="43">
        <f>J35</f>
        <v>321.4</v>
      </c>
    </row>
    <row r="35" spans="1:10" ht="18.75">
      <c r="A35" s="236"/>
      <c r="B35" s="15"/>
      <c r="C35" s="21" t="s">
        <v>100</v>
      </c>
      <c r="D35" s="20" t="s">
        <v>52</v>
      </c>
      <c r="E35" s="41" t="s">
        <v>2</v>
      </c>
      <c r="F35" s="20" t="s">
        <v>4</v>
      </c>
      <c r="G35" s="20" t="s">
        <v>114</v>
      </c>
      <c r="H35" s="42"/>
      <c r="I35" s="42"/>
      <c r="J35" s="43">
        <f>J36+J38+J40+J42+J44</f>
        <v>321.4</v>
      </c>
    </row>
    <row r="36" spans="1:10" ht="56.25">
      <c r="A36" s="236"/>
      <c r="B36" s="15"/>
      <c r="C36" s="25" t="s">
        <v>196</v>
      </c>
      <c r="D36" s="48" t="s">
        <v>52</v>
      </c>
      <c r="E36" s="26" t="s">
        <v>2</v>
      </c>
      <c r="F36" s="26" t="s">
        <v>4</v>
      </c>
      <c r="G36" s="26" t="s">
        <v>115</v>
      </c>
      <c r="H36" s="26"/>
      <c r="I36" s="37"/>
      <c r="J36" s="28">
        <f>J37</f>
        <v>88.4</v>
      </c>
    </row>
    <row r="37" spans="1:10" ht="18.75">
      <c r="A37" s="236"/>
      <c r="B37" s="15"/>
      <c r="C37" s="49" t="s">
        <v>101</v>
      </c>
      <c r="D37" s="47" t="s">
        <v>52</v>
      </c>
      <c r="E37" s="29" t="s">
        <v>2</v>
      </c>
      <c r="F37" s="29" t="s">
        <v>4</v>
      </c>
      <c r="G37" s="29" t="s">
        <v>115</v>
      </c>
      <c r="H37" s="29" t="s">
        <v>83</v>
      </c>
      <c r="I37" s="47" t="s">
        <v>50</v>
      </c>
      <c r="J37" s="30">
        <v>88.4</v>
      </c>
    </row>
    <row r="38" spans="1:10" ht="56.25">
      <c r="A38" s="236"/>
      <c r="B38" s="15"/>
      <c r="C38" s="50" t="s">
        <v>197</v>
      </c>
      <c r="D38" s="51" t="s">
        <v>52</v>
      </c>
      <c r="E38" s="51" t="s">
        <v>2</v>
      </c>
      <c r="F38" s="51" t="s">
        <v>4</v>
      </c>
      <c r="G38" s="51" t="s">
        <v>116</v>
      </c>
      <c r="H38" s="51"/>
      <c r="I38" s="51" t="s">
        <v>38</v>
      </c>
      <c r="J38" s="52">
        <f>J39</f>
        <v>11.6</v>
      </c>
    </row>
    <row r="39" spans="1:10" ht="18.75">
      <c r="A39" s="236"/>
      <c r="B39" s="15"/>
      <c r="C39" s="53" t="s">
        <v>101</v>
      </c>
      <c r="D39" s="54" t="s">
        <v>52</v>
      </c>
      <c r="E39" s="55" t="s">
        <v>2</v>
      </c>
      <c r="F39" s="55" t="s">
        <v>4</v>
      </c>
      <c r="G39" s="55" t="s">
        <v>116</v>
      </c>
      <c r="H39" s="55" t="s">
        <v>83</v>
      </c>
      <c r="I39" s="54" t="s">
        <v>50</v>
      </c>
      <c r="J39" s="56">
        <v>11.6</v>
      </c>
    </row>
    <row r="40" spans="1:10" ht="56.25">
      <c r="A40" s="236"/>
      <c r="B40" s="15"/>
      <c r="C40" s="57" t="s">
        <v>198</v>
      </c>
      <c r="D40" s="58" t="s">
        <v>52</v>
      </c>
      <c r="E40" s="59" t="s">
        <v>2</v>
      </c>
      <c r="F40" s="59" t="s">
        <v>4</v>
      </c>
      <c r="G40" s="59" t="s">
        <v>117</v>
      </c>
      <c r="H40" s="59"/>
      <c r="I40" s="60"/>
      <c r="J40" s="61">
        <f>J41</f>
        <v>48.7</v>
      </c>
    </row>
    <row r="41" spans="1:10" ht="18.75">
      <c r="A41" s="236"/>
      <c r="B41" s="15"/>
      <c r="C41" s="49" t="s">
        <v>101</v>
      </c>
      <c r="D41" s="29" t="s">
        <v>52</v>
      </c>
      <c r="E41" s="29" t="s">
        <v>2</v>
      </c>
      <c r="F41" s="29" t="s">
        <v>4</v>
      </c>
      <c r="G41" s="29" t="s">
        <v>117</v>
      </c>
      <c r="H41" s="29" t="s">
        <v>83</v>
      </c>
      <c r="I41" s="29" t="s">
        <v>50</v>
      </c>
      <c r="J41" s="30">
        <v>48.7</v>
      </c>
    </row>
    <row r="42" spans="1:10" ht="56.25">
      <c r="A42" s="236"/>
      <c r="B42" s="15"/>
      <c r="C42" s="50" t="s">
        <v>199</v>
      </c>
      <c r="D42" s="51" t="s">
        <v>52</v>
      </c>
      <c r="E42" s="51" t="s">
        <v>2</v>
      </c>
      <c r="F42" s="51" t="s">
        <v>4</v>
      </c>
      <c r="G42" s="51" t="s">
        <v>118</v>
      </c>
      <c r="H42" s="51"/>
      <c r="I42" s="62"/>
      <c r="J42" s="52">
        <f>J43</f>
        <v>31.7</v>
      </c>
    </row>
    <row r="43" spans="1:10" ht="18.75">
      <c r="A43" s="236"/>
      <c r="B43" s="15"/>
      <c r="C43" s="53" t="s">
        <v>101</v>
      </c>
      <c r="D43" s="54" t="s">
        <v>52</v>
      </c>
      <c r="E43" s="55" t="s">
        <v>2</v>
      </c>
      <c r="F43" s="55" t="s">
        <v>4</v>
      </c>
      <c r="G43" s="55" t="s">
        <v>118</v>
      </c>
      <c r="H43" s="55" t="s">
        <v>83</v>
      </c>
      <c r="I43" s="55" t="s">
        <v>50</v>
      </c>
      <c r="J43" s="56">
        <v>31.7</v>
      </c>
    </row>
    <row r="44" spans="1:10" ht="56.25">
      <c r="A44" s="236"/>
      <c r="B44" s="15"/>
      <c r="C44" s="177" t="s">
        <v>200</v>
      </c>
      <c r="D44" s="26" t="s">
        <v>52</v>
      </c>
      <c r="E44" s="26" t="s">
        <v>2</v>
      </c>
      <c r="F44" s="26" t="s">
        <v>4</v>
      </c>
      <c r="G44" s="26" t="s">
        <v>183</v>
      </c>
      <c r="H44" s="26"/>
      <c r="I44" s="26"/>
      <c r="J44" s="28">
        <f>J45</f>
        <v>141</v>
      </c>
    </row>
    <row r="45" spans="1:10" ht="18.75">
      <c r="A45" s="236"/>
      <c r="B45" s="15"/>
      <c r="C45" s="178" t="s">
        <v>101</v>
      </c>
      <c r="D45" s="29" t="s">
        <v>52</v>
      </c>
      <c r="E45" s="29" t="s">
        <v>2</v>
      </c>
      <c r="F45" s="29" t="s">
        <v>4</v>
      </c>
      <c r="G45" s="29" t="s">
        <v>183</v>
      </c>
      <c r="H45" s="29" t="s">
        <v>83</v>
      </c>
      <c r="I45" s="29" t="s">
        <v>50</v>
      </c>
      <c r="J45" s="30">
        <v>141</v>
      </c>
    </row>
    <row r="46" spans="1:10" ht="18.75">
      <c r="A46" s="236"/>
      <c r="B46" s="15"/>
      <c r="C46" s="63" t="s">
        <v>76</v>
      </c>
      <c r="D46" s="64" t="s">
        <v>52</v>
      </c>
      <c r="E46" s="17" t="s">
        <v>2</v>
      </c>
      <c r="F46" s="17" t="s">
        <v>77</v>
      </c>
      <c r="G46" s="17"/>
      <c r="H46" s="17"/>
      <c r="I46" s="65"/>
      <c r="J46" s="18">
        <f>J47</f>
        <v>49</v>
      </c>
    </row>
    <row r="47" spans="1:10" ht="18.75">
      <c r="A47" s="236"/>
      <c r="B47" s="15"/>
      <c r="C47" s="31" t="s">
        <v>99</v>
      </c>
      <c r="D47" s="64" t="s">
        <v>52</v>
      </c>
      <c r="E47" s="45" t="s">
        <v>2</v>
      </c>
      <c r="F47" s="26" t="s">
        <v>77</v>
      </c>
      <c r="G47" s="26" t="s">
        <v>113</v>
      </c>
      <c r="H47" s="66"/>
      <c r="I47" s="65"/>
      <c r="J47" s="43">
        <f>J48</f>
        <v>49</v>
      </c>
    </row>
    <row r="48" spans="1:10" ht="18.75">
      <c r="A48" s="236"/>
      <c r="B48" s="15"/>
      <c r="C48" s="67" t="s">
        <v>100</v>
      </c>
      <c r="D48" s="23" t="s">
        <v>52</v>
      </c>
      <c r="E48" s="68" t="s">
        <v>2</v>
      </c>
      <c r="F48" s="23" t="s">
        <v>77</v>
      </c>
      <c r="G48" s="23" t="s">
        <v>114</v>
      </c>
      <c r="H48" s="24"/>
      <c r="I48" s="23"/>
      <c r="J48" s="69">
        <f>J49</f>
        <v>49</v>
      </c>
    </row>
    <row r="49" spans="1:10" ht="57.75" customHeight="1">
      <c r="A49" s="236"/>
      <c r="B49" s="15"/>
      <c r="C49" s="25" t="s">
        <v>201</v>
      </c>
      <c r="D49" s="48" t="s">
        <v>52</v>
      </c>
      <c r="E49" s="26" t="s">
        <v>2</v>
      </c>
      <c r="F49" s="26" t="s">
        <v>77</v>
      </c>
      <c r="G49" s="26" t="s">
        <v>119</v>
      </c>
      <c r="H49" s="26"/>
      <c r="I49" s="37"/>
      <c r="J49" s="46">
        <f>J50</f>
        <v>49</v>
      </c>
    </row>
    <row r="50" spans="1:10" ht="18.75">
      <c r="A50" s="236"/>
      <c r="B50" s="15"/>
      <c r="C50" s="49" t="s">
        <v>101</v>
      </c>
      <c r="D50" s="47" t="s">
        <v>52</v>
      </c>
      <c r="E50" s="29" t="s">
        <v>2</v>
      </c>
      <c r="F50" s="29" t="s">
        <v>77</v>
      </c>
      <c r="G50" s="29" t="s">
        <v>119</v>
      </c>
      <c r="H50" s="29" t="s">
        <v>83</v>
      </c>
      <c r="I50" s="29" t="s">
        <v>50</v>
      </c>
      <c r="J50" s="30">
        <v>49</v>
      </c>
    </row>
    <row r="51" spans="1:10" ht="18.75">
      <c r="A51" s="236"/>
      <c r="B51" s="15"/>
      <c r="C51" s="21" t="s">
        <v>6</v>
      </c>
      <c r="D51" s="64" t="s">
        <v>52</v>
      </c>
      <c r="E51" s="20" t="s">
        <v>2</v>
      </c>
      <c r="F51" s="20" t="s">
        <v>90</v>
      </c>
      <c r="G51" s="20"/>
      <c r="H51" s="20"/>
      <c r="I51" s="65"/>
      <c r="J51" s="22">
        <f>J52</f>
        <v>100</v>
      </c>
    </row>
    <row r="52" spans="1:10" ht="18.75">
      <c r="A52" s="236"/>
      <c r="B52" s="15"/>
      <c r="C52" s="31" t="s">
        <v>99</v>
      </c>
      <c r="D52" s="64" t="s">
        <v>52</v>
      </c>
      <c r="E52" s="20" t="s">
        <v>2</v>
      </c>
      <c r="F52" s="20" t="s">
        <v>90</v>
      </c>
      <c r="G52" s="20" t="s">
        <v>113</v>
      </c>
      <c r="H52" s="20"/>
      <c r="I52" s="65"/>
      <c r="J52" s="22">
        <f>J53</f>
        <v>100</v>
      </c>
    </row>
    <row r="53" spans="1:10" ht="18.75">
      <c r="A53" s="236"/>
      <c r="B53" s="15"/>
      <c r="C53" s="21" t="s">
        <v>100</v>
      </c>
      <c r="D53" s="64" t="s">
        <v>52</v>
      </c>
      <c r="E53" s="20" t="s">
        <v>2</v>
      </c>
      <c r="F53" s="20" t="s">
        <v>90</v>
      </c>
      <c r="G53" s="20" t="s">
        <v>114</v>
      </c>
      <c r="H53" s="20" t="s">
        <v>38</v>
      </c>
      <c r="I53" s="65"/>
      <c r="J53" s="22">
        <f>J54</f>
        <v>100</v>
      </c>
    </row>
    <row r="54" spans="1:10" ht="56.25">
      <c r="A54" s="236"/>
      <c r="B54" s="15"/>
      <c r="C54" s="31" t="s">
        <v>102</v>
      </c>
      <c r="D54" s="36" t="s">
        <v>52</v>
      </c>
      <c r="E54" s="33" t="s">
        <v>2</v>
      </c>
      <c r="F54" s="33" t="s">
        <v>90</v>
      </c>
      <c r="G54" s="33" t="s">
        <v>120</v>
      </c>
      <c r="H54" s="33"/>
      <c r="I54" s="37"/>
      <c r="J54" s="35">
        <f>J55</f>
        <v>100</v>
      </c>
    </row>
    <row r="55" spans="1:10" ht="18.75">
      <c r="A55" s="236"/>
      <c r="B55" s="15"/>
      <c r="C55" s="76" t="s">
        <v>89</v>
      </c>
      <c r="D55" s="29" t="s">
        <v>52</v>
      </c>
      <c r="E55" s="65" t="s">
        <v>2</v>
      </c>
      <c r="F55" s="65" t="s">
        <v>90</v>
      </c>
      <c r="G55" s="65" t="s">
        <v>120</v>
      </c>
      <c r="H55" s="65" t="s">
        <v>91</v>
      </c>
      <c r="I55" s="29" t="s">
        <v>39</v>
      </c>
      <c r="J55" s="234">
        <f>100</f>
        <v>100</v>
      </c>
    </row>
    <row r="56" spans="1:10" ht="18.75">
      <c r="A56" s="236"/>
      <c r="B56" s="15"/>
      <c r="C56" s="21" t="s">
        <v>7</v>
      </c>
      <c r="D56" s="64" t="s">
        <v>52</v>
      </c>
      <c r="E56" s="20" t="s">
        <v>2</v>
      </c>
      <c r="F56" s="20" t="s">
        <v>72</v>
      </c>
      <c r="G56" s="20"/>
      <c r="H56" s="20"/>
      <c r="I56" s="65"/>
      <c r="J56" s="22">
        <f>J57</f>
        <v>1864.3</v>
      </c>
    </row>
    <row r="57" spans="1:10" ht="18.75">
      <c r="A57" s="236"/>
      <c r="B57" s="15"/>
      <c r="C57" s="31" t="s">
        <v>99</v>
      </c>
      <c r="D57" s="64" t="s">
        <v>52</v>
      </c>
      <c r="E57" s="20" t="s">
        <v>2</v>
      </c>
      <c r="F57" s="20" t="s">
        <v>72</v>
      </c>
      <c r="G57" s="20" t="s">
        <v>113</v>
      </c>
      <c r="H57" s="20"/>
      <c r="I57" s="65"/>
      <c r="J57" s="78">
        <f>J58</f>
        <v>1864.3</v>
      </c>
    </row>
    <row r="58" spans="1:10" ht="18.75">
      <c r="A58" s="236"/>
      <c r="B58" s="15"/>
      <c r="C58" s="21" t="s">
        <v>100</v>
      </c>
      <c r="D58" s="73" t="s">
        <v>52</v>
      </c>
      <c r="E58" s="20" t="s">
        <v>2</v>
      </c>
      <c r="F58" s="20" t="s">
        <v>72</v>
      </c>
      <c r="G58" s="20" t="s">
        <v>114</v>
      </c>
      <c r="H58" s="20"/>
      <c r="I58" s="42"/>
      <c r="J58" s="79">
        <f>J68+J72+J74+J79+J61+J65+J77+J59+J70+J63</f>
        <v>1864.3</v>
      </c>
    </row>
    <row r="59" spans="1:10" ht="56.25">
      <c r="A59" s="236"/>
      <c r="B59" s="15"/>
      <c r="C59" s="80" t="s">
        <v>272</v>
      </c>
      <c r="D59" s="36" t="s">
        <v>52</v>
      </c>
      <c r="E59" s="26" t="s">
        <v>2</v>
      </c>
      <c r="F59" s="26" t="s">
        <v>72</v>
      </c>
      <c r="G59" s="26" t="s">
        <v>270</v>
      </c>
      <c r="H59" s="26"/>
      <c r="I59" s="37"/>
      <c r="J59" s="28">
        <f>J60</f>
        <v>100</v>
      </c>
    </row>
    <row r="60" spans="1:10" ht="36">
      <c r="A60" s="236"/>
      <c r="B60" s="15"/>
      <c r="C60" s="2" t="s">
        <v>271</v>
      </c>
      <c r="D60" s="47" t="s">
        <v>52</v>
      </c>
      <c r="E60" s="29" t="s">
        <v>2</v>
      </c>
      <c r="F60" s="29" t="s">
        <v>72</v>
      </c>
      <c r="G60" s="29" t="s">
        <v>270</v>
      </c>
      <c r="H60" s="29" t="s">
        <v>85</v>
      </c>
      <c r="I60" s="29" t="s">
        <v>39</v>
      </c>
      <c r="J60" s="30">
        <v>100</v>
      </c>
    </row>
    <row r="61" spans="1:10" ht="56.25">
      <c r="A61" s="236"/>
      <c r="B61" s="15"/>
      <c r="C61" s="80" t="s">
        <v>223</v>
      </c>
      <c r="D61" s="36" t="s">
        <v>52</v>
      </c>
      <c r="E61" s="26" t="s">
        <v>2</v>
      </c>
      <c r="F61" s="26" t="s">
        <v>72</v>
      </c>
      <c r="G61" s="26" t="s">
        <v>221</v>
      </c>
      <c r="H61" s="26"/>
      <c r="I61" s="37"/>
      <c r="J61" s="28">
        <f>J62</f>
        <v>123.9</v>
      </c>
    </row>
    <row r="62" spans="1:10" ht="18.75">
      <c r="A62" s="236"/>
      <c r="B62" s="15"/>
      <c r="C62" s="2" t="s">
        <v>224</v>
      </c>
      <c r="D62" s="47" t="s">
        <v>52</v>
      </c>
      <c r="E62" s="29" t="s">
        <v>2</v>
      </c>
      <c r="F62" s="29" t="s">
        <v>72</v>
      </c>
      <c r="G62" s="29" t="s">
        <v>221</v>
      </c>
      <c r="H62" s="29" t="s">
        <v>222</v>
      </c>
      <c r="I62" s="29" t="s">
        <v>220</v>
      </c>
      <c r="J62" s="30">
        <f>20+103.9</f>
        <v>123.9</v>
      </c>
    </row>
    <row r="63" spans="1:10" ht="37.5">
      <c r="A63" s="236"/>
      <c r="B63" s="15"/>
      <c r="C63" s="221" t="s">
        <v>308</v>
      </c>
      <c r="D63" s="222" t="s">
        <v>52</v>
      </c>
      <c r="E63" s="223" t="s">
        <v>2</v>
      </c>
      <c r="F63" s="223" t="s">
        <v>72</v>
      </c>
      <c r="G63" s="223" t="s">
        <v>309</v>
      </c>
      <c r="H63" s="223"/>
      <c r="I63" s="224"/>
      <c r="J63" s="225">
        <f>J64</f>
        <v>140</v>
      </c>
    </row>
    <row r="64" spans="1:10" ht="18.75">
      <c r="A64" s="236"/>
      <c r="B64" s="15"/>
      <c r="C64" s="226" t="s">
        <v>194</v>
      </c>
      <c r="D64" s="227" t="s">
        <v>52</v>
      </c>
      <c r="E64" s="228" t="s">
        <v>2</v>
      </c>
      <c r="F64" s="228" t="s">
        <v>72</v>
      </c>
      <c r="G64" s="228" t="s">
        <v>309</v>
      </c>
      <c r="H64" s="228" t="s">
        <v>192</v>
      </c>
      <c r="I64" s="228" t="s">
        <v>39</v>
      </c>
      <c r="J64" s="217">
        <v>140</v>
      </c>
    </row>
    <row r="65" spans="1:10" ht="56.25">
      <c r="A65" s="236"/>
      <c r="B65" s="15"/>
      <c r="C65" s="143" t="s">
        <v>226</v>
      </c>
      <c r="D65" s="197" t="s">
        <v>52</v>
      </c>
      <c r="E65" s="23" t="s">
        <v>2</v>
      </c>
      <c r="F65" s="23" t="s">
        <v>72</v>
      </c>
      <c r="G65" s="23" t="s">
        <v>225</v>
      </c>
      <c r="H65" s="23"/>
      <c r="I65" s="24"/>
      <c r="J65" s="201">
        <f>J67+J66</f>
        <v>572</v>
      </c>
    </row>
    <row r="66" spans="1:10" ht="36">
      <c r="A66" s="236"/>
      <c r="B66" s="15"/>
      <c r="C66" s="202" t="s">
        <v>193</v>
      </c>
      <c r="D66" s="87" t="s">
        <v>52</v>
      </c>
      <c r="E66" s="37" t="s">
        <v>2</v>
      </c>
      <c r="F66" s="37" t="s">
        <v>72</v>
      </c>
      <c r="G66" s="37" t="s">
        <v>225</v>
      </c>
      <c r="H66" s="37" t="s">
        <v>191</v>
      </c>
      <c r="I66" s="37" t="s">
        <v>39</v>
      </c>
      <c r="J66" s="203">
        <f>172+100+150</f>
        <v>422</v>
      </c>
    </row>
    <row r="67" spans="1:10" ht="36">
      <c r="A67" s="236"/>
      <c r="B67" s="15"/>
      <c r="C67" s="188" t="s">
        <v>193</v>
      </c>
      <c r="D67" s="126" t="s">
        <v>52</v>
      </c>
      <c r="E67" s="65" t="s">
        <v>2</v>
      </c>
      <c r="F67" s="65" t="s">
        <v>72</v>
      </c>
      <c r="G67" s="65" t="s">
        <v>225</v>
      </c>
      <c r="H67" s="65" t="s">
        <v>191</v>
      </c>
      <c r="I67" s="65" t="s">
        <v>220</v>
      </c>
      <c r="J67" s="77">
        <v>150</v>
      </c>
    </row>
    <row r="68" spans="1:10" ht="37.5">
      <c r="A68" s="236"/>
      <c r="B68" s="15"/>
      <c r="C68" s="80" t="s">
        <v>103</v>
      </c>
      <c r="D68" s="36" t="s">
        <v>52</v>
      </c>
      <c r="E68" s="26" t="s">
        <v>2</v>
      </c>
      <c r="F68" s="26" t="s">
        <v>72</v>
      </c>
      <c r="G68" s="26" t="s">
        <v>121</v>
      </c>
      <c r="H68" s="26"/>
      <c r="I68" s="37"/>
      <c r="J68" s="28">
        <f>J69</f>
        <v>39.8</v>
      </c>
    </row>
    <row r="69" spans="1:10" ht="36">
      <c r="A69" s="236"/>
      <c r="B69" s="15"/>
      <c r="C69" s="2" t="s">
        <v>193</v>
      </c>
      <c r="D69" s="47" t="s">
        <v>52</v>
      </c>
      <c r="E69" s="29" t="s">
        <v>2</v>
      </c>
      <c r="F69" s="29" t="s">
        <v>72</v>
      </c>
      <c r="G69" s="29" t="s">
        <v>121</v>
      </c>
      <c r="H69" s="29" t="s">
        <v>191</v>
      </c>
      <c r="I69" s="29" t="s">
        <v>39</v>
      </c>
      <c r="J69" s="30">
        <v>39.8</v>
      </c>
    </row>
    <row r="70" spans="1:10" ht="56.25">
      <c r="A70" s="236"/>
      <c r="B70" s="15"/>
      <c r="C70" s="80" t="s">
        <v>298</v>
      </c>
      <c r="D70" s="36" t="s">
        <v>52</v>
      </c>
      <c r="E70" s="26" t="s">
        <v>2</v>
      </c>
      <c r="F70" s="26" t="s">
        <v>72</v>
      </c>
      <c r="G70" s="26" t="s">
        <v>297</v>
      </c>
      <c r="H70" s="26"/>
      <c r="I70" s="37"/>
      <c r="J70" s="28">
        <f>J71</f>
        <v>40</v>
      </c>
    </row>
    <row r="71" spans="1:10" ht="36">
      <c r="A71" s="236"/>
      <c r="B71" s="15"/>
      <c r="C71" s="2" t="s">
        <v>193</v>
      </c>
      <c r="D71" s="47" t="s">
        <v>52</v>
      </c>
      <c r="E71" s="29" t="s">
        <v>2</v>
      </c>
      <c r="F71" s="29" t="s">
        <v>72</v>
      </c>
      <c r="G71" s="29" t="s">
        <v>297</v>
      </c>
      <c r="H71" s="29" t="s">
        <v>191</v>
      </c>
      <c r="I71" s="29" t="s">
        <v>39</v>
      </c>
      <c r="J71" s="30">
        <v>40</v>
      </c>
    </row>
    <row r="72" spans="1:10" ht="75">
      <c r="A72" s="236"/>
      <c r="B72" s="15"/>
      <c r="C72" s="25" t="s">
        <v>104</v>
      </c>
      <c r="D72" s="36" t="s">
        <v>52</v>
      </c>
      <c r="E72" s="45" t="s">
        <v>2</v>
      </c>
      <c r="F72" s="45" t="s">
        <v>72</v>
      </c>
      <c r="G72" s="45" t="s">
        <v>122</v>
      </c>
      <c r="H72" s="26"/>
      <c r="I72" s="37"/>
      <c r="J72" s="28">
        <f>J73</f>
        <v>401</v>
      </c>
    </row>
    <row r="73" spans="1:10" ht="36">
      <c r="A73" s="236"/>
      <c r="B73" s="15"/>
      <c r="C73" s="2" t="s">
        <v>193</v>
      </c>
      <c r="D73" s="81" t="s">
        <v>52</v>
      </c>
      <c r="E73" s="27" t="s">
        <v>2</v>
      </c>
      <c r="F73" s="27" t="s">
        <v>72</v>
      </c>
      <c r="G73" s="27" t="s">
        <v>122</v>
      </c>
      <c r="H73" s="27" t="s">
        <v>191</v>
      </c>
      <c r="I73" s="81" t="s">
        <v>39</v>
      </c>
      <c r="J73" s="232">
        <f>551-100-50</f>
        <v>401</v>
      </c>
    </row>
    <row r="74" spans="1:10" ht="56.25">
      <c r="A74" s="236"/>
      <c r="B74" s="15"/>
      <c r="C74" s="67" t="s">
        <v>105</v>
      </c>
      <c r="D74" s="197" t="s">
        <v>52</v>
      </c>
      <c r="E74" s="68" t="s">
        <v>2</v>
      </c>
      <c r="F74" s="23" t="s">
        <v>72</v>
      </c>
      <c r="G74" s="23" t="s">
        <v>123</v>
      </c>
      <c r="H74" s="24"/>
      <c r="I74" s="23"/>
      <c r="J74" s="198">
        <f>J75+J76</f>
        <v>131.8</v>
      </c>
    </row>
    <row r="75" spans="1:10" ht="36">
      <c r="A75" s="236"/>
      <c r="B75" s="15"/>
      <c r="C75" s="202" t="s">
        <v>193</v>
      </c>
      <c r="D75" s="87" t="s">
        <v>52</v>
      </c>
      <c r="E75" s="37" t="s">
        <v>2</v>
      </c>
      <c r="F75" s="37" t="s">
        <v>72</v>
      </c>
      <c r="G75" s="37" t="s">
        <v>123</v>
      </c>
      <c r="H75" s="37" t="s">
        <v>191</v>
      </c>
      <c r="I75" s="87" t="s">
        <v>39</v>
      </c>
      <c r="J75" s="203">
        <f>198-50-66.2</f>
        <v>81.8</v>
      </c>
    </row>
    <row r="76" spans="1:10" ht="36">
      <c r="A76" s="236"/>
      <c r="B76" s="15"/>
      <c r="C76" s="2" t="s">
        <v>193</v>
      </c>
      <c r="D76" s="47" t="s">
        <v>52</v>
      </c>
      <c r="E76" s="29" t="s">
        <v>2</v>
      </c>
      <c r="F76" s="29" t="s">
        <v>72</v>
      </c>
      <c r="G76" s="29" t="s">
        <v>123</v>
      </c>
      <c r="H76" s="29" t="s">
        <v>191</v>
      </c>
      <c r="I76" s="47" t="s">
        <v>220</v>
      </c>
      <c r="J76" s="30">
        <v>50</v>
      </c>
    </row>
    <row r="77" spans="1:10" ht="56.25">
      <c r="A77" s="236"/>
      <c r="B77" s="15"/>
      <c r="C77" s="191" t="s">
        <v>260</v>
      </c>
      <c r="D77" s="36" t="s">
        <v>52</v>
      </c>
      <c r="E77" s="45" t="s">
        <v>2</v>
      </c>
      <c r="F77" s="45" t="s">
        <v>72</v>
      </c>
      <c r="G77" s="45" t="s">
        <v>258</v>
      </c>
      <c r="H77" s="26"/>
      <c r="I77" s="37"/>
      <c r="J77" s="28">
        <f>J78</f>
        <v>250</v>
      </c>
    </row>
    <row r="78" spans="1:10" ht="36">
      <c r="A78" s="236"/>
      <c r="B78" s="15"/>
      <c r="C78" s="183" t="s">
        <v>193</v>
      </c>
      <c r="D78" s="81" t="s">
        <v>52</v>
      </c>
      <c r="E78" s="27" t="s">
        <v>2</v>
      </c>
      <c r="F78" s="27" t="s">
        <v>72</v>
      </c>
      <c r="G78" s="27" t="s">
        <v>258</v>
      </c>
      <c r="H78" s="27" t="s">
        <v>191</v>
      </c>
      <c r="I78" s="81" t="s">
        <v>259</v>
      </c>
      <c r="J78" s="38">
        <v>250</v>
      </c>
    </row>
    <row r="79" spans="1:10" ht="56.25">
      <c r="A79" s="236"/>
      <c r="B79" s="15"/>
      <c r="C79" s="25" t="s">
        <v>202</v>
      </c>
      <c r="D79" s="36" t="s">
        <v>52</v>
      </c>
      <c r="E79" s="26" t="s">
        <v>2</v>
      </c>
      <c r="F79" s="26" t="s">
        <v>72</v>
      </c>
      <c r="G79" s="26" t="s">
        <v>124</v>
      </c>
      <c r="H79" s="26"/>
      <c r="I79" s="26"/>
      <c r="J79" s="46">
        <f>J80</f>
        <v>65.8</v>
      </c>
    </row>
    <row r="80" spans="1:10" ht="18.75">
      <c r="A80" s="236"/>
      <c r="B80" s="15"/>
      <c r="C80" s="49" t="s">
        <v>101</v>
      </c>
      <c r="D80" s="27" t="s">
        <v>52</v>
      </c>
      <c r="E80" s="29" t="s">
        <v>2</v>
      </c>
      <c r="F80" s="29" t="s">
        <v>72</v>
      </c>
      <c r="G80" s="29" t="s">
        <v>124</v>
      </c>
      <c r="H80" s="29" t="s">
        <v>83</v>
      </c>
      <c r="I80" s="27" t="s">
        <v>50</v>
      </c>
      <c r="J80" s="39">
        <v>65.8</v>
      </c>
    </row>
    <row r="81" spans="1:10" ht="18.75">
      <c r="A81" s="236"/>
      <c r="B81" s="15"/>
      <c r="C81" s="82" t="s">
        <v>8</v>
      </c>
      <c r="D81" s="20" t="s">
        <v>52</v>
      </c>
      <c r="E81" s="73" t="s">
        <v>9</v>
      </c>
      <c r="F81" s="73"/>
      <c r="G81" s="73"/>
      <c r="H81" s="73"/>
      <c r="I81" s="20"/>
      <c r="J81" s="22">
        <f>J82</f>
        <v>184.3</v>
      </c>
    </row>
    <row r="82" spans="1:10" ht="18.75">
      <c r="A82" s="236"/>
      <c r="B82" s="15"/>
      <c r="C82" s="83" t="s">
        <v>27</v>
      </c>
      <c r="D82" s="20" t="s">
        <v>52</v>
      </c>
      <c r="E82" s="73" t="s">
        <v>9</v>
      </c>
      <c r="F82" s="84" t="s">
        <v>26</v>
      </c>
      <c r="G82" s="73"/>
      <c r="H82" s="73"/>
      <c r="I82" s="20"/>
      <c r="J82" s="22">
        <f>J83</f>
        <v>184.3</v>
      </c>
    </row>
    <row r="83" spans="1:10" ht="18.75">
      <c r="A83" s="236"/>
      <c r="B83" s="15"/>
      <c r="C83" s="83" t="s">
        <v>99</v>
      </c>
      <c r="D83" s="20" t="s">
        <v>52</v>
      </c>
      <c r="E83" s="73" t="s">
        <v>9</v>
      </c>
      <c r="F83" s="84" t="s">
        <v>26</v>
      </c>
      <c r="G83" s="84" t="s">
        <v>113</v>
      </c>
      <c r="H83" s="73"/>
      <c r="I83" s="20"/>
      <c r="J83" s="22">
        <f>J84</f>
        <v>184.3</v>
      </c>
    </row>
    <row r="84" spans="1:10" ht="18.75">
      <c r="A84" s="236"/>
      <c r="B84" s="15"/>
      <c r="C84" s="83" t="s">
        <v>100</v>
      </c>
      <c r="D84" s="20" t="s">
        <v>52</v>
      </c>
      <c r="E84" s="73" t="s">
        <v>9</v>
      </c>
      <c r="F84" s="84" t="s">
        <v>26</v>
      </c>
      <c r="G84" s="84" t="s">
        <v>114</v>
      </c>
      <c r="H84" s="85"/>
      <c r="I84" s="20"/>
      <c r="J84" s="43">
        <f>J85</f>
        <v>184.3</v>
      </c>
    </row>
    <row r="85" spans="1:10" ht="56.25">
      <c r="A85" s="236"/>
      <c r="B85" s="15"/>
      <c r="C85" s="204" t="s">
        <v>125</v>
      </c>
      <c r="D85" s="197" t="s">
        <v>52</v>
      </c>
      <c r="E85" s="197" t="s">
        <v>9</v>
      </c>
      <c r="F85" s="205" t="s">
        <v>26</v>
      </c>
      <c r="G85" s="205" t="s">
        <v>126</v>
      </c>
      <c r="H85" s="206"/>
      <c r="I85" s="24"/>
      <c r="J85" s="207">
        <f>J86+J87</f>
        <v>184.3</v>
      </c>
    </row>
    <row r="86" spans="1:10" ht="33.75" customHeight="1">
      <c r="A86" s="236"/>
      <c r="B86" s="15"/>
      <c r="C86" s="187" t="s">
        <v>190</v>
      </c>
      <c r="D86" s="37" t="s">
        <v>52</v>
      </c>
      <c r="E86" s="87" t="s">
        <v>9</v>
      </c>
      <c r="F86" s="87" t="s">
        <v>26</v>
      </c>
      <c r="G86" s="87" t="s">
        <v>126</v>
      </c>
      <c r="H86" s="87" t="s">
        <v>189</v>
      </c>
      <c r="I86" s="37" t="s">
        <v>84</v>
      </c>
      <c r="J86" s="200">
        <v>161.6</v>
      </c>
    </row>
    <row r="87" spans="1:10" ht="36">
      <c r="A87" s="236"/>
      <c r="B87" s="15"/>
      <c r="C87" s="186" t="s">
        <v>193</v>
      </c>
      <c r="D87" s="29" t="s">
        <v>52</v>
      </c>
      <c r="E87" s="47" t="s">
        <v>9</v>
      </c>
      <c r="F87" s="47" t="s">
        <v>26</v>
      </c>
      <c r="G87" s="47" t="s">
        <v>126</v>
      </c>
      <c r="H87" s="47" t="s">
        <v>191</v>
      </c>
      <c r="I87" s="29" t="s">
        <v>84</v>
      </c>
      <c r="J87" s="30">
        <f>18.3+4.4</f>
        <v>22.700000000000003</v>
      </c>
    </row>
    <row r="88" spans="1:10" ht="29.25" customHeight="1">
      <c r="A88" s="236"/>
      <c r="B88" s="15"/>
      <c r="C88" s="89" t="s">
        <v>10</v>
      </c>
      <c r="D88" s="20" t="s">
        <v>52</v>
      </c>
      <c r="E88" s="36" t="s">
        <v>11</v>
      </c>
      <c r="F88" s="36"/>
      <c r="G88" s="36" t="s">
        <v>38</v>
      </c>
      <c r="H88" s="36" t="s">
        <v>38</v>
      </c>
      <c r="I88" s="20" t="s">
        <v>38</v>
      </c>
      <c r="J88" s="90">
        <f>J89+J94</f>
        <v>217.9</v>
      </c>
    </row>
    <row r="89" spans="1:10" ht="39.75" customHeight="1">
      <c r="A89" s="236"/>
      <c r="B89" s="15"/>
      <c r="C89" s="91" t="s">
        <v>28</v>
      </c>
      <c r="D89" s="20" t="s">
        <v>52</v>
      </c>
      <c r="E89" s="36" t="s">
        <v>11</v>
      </c>
      <c r="F89" s="48" t="s">
        <v>12</v>
      </c>
      <c r="G89" s="36" t="s">
        <v>38</v>
      </c>
      <c r="H89" s="73" t="s">
        <v>38</v>
      </c>
      <c r="I89" s="20"/>
      <c r="J89" s="90">
        <f>J90</f>
        <v>26.9</v>
      </c>
    </row>
    <row r="90" spans="1:10" ht="18.75">
      <c r="A90" s="236"/>
      <c r="B90" s="15"/>
      <c r="C90" s="83" t="s">
        <v>99</v>
      </c>
      <c r="D90" s="20" t="s">
        <v>52</v>
      </c>
      <c r="E90" s="73" t="s">
        <v>11</v>
      </c>
      <c r="F90" s="84" t="s">
        <v>12</v>
      </c>
      <c r="G90" s="84" t="s">
        <v>113</v>
      </c>
      <c r="H90" s="92"/>
      <c r="I90" s="20" t="s">
        <v>38</v>
      </c>
      <c r="J90" s="93">
        <f>J91</f>
        <v>26.9</v>
      </c>
    </row>
    <row r="91" spans="1:10" ht="24" customHeight="1">
      <c r="A91" s="236"/>
      <c r="B91" s="15"/>
      <c r="C91" s="83" t="s">
        <v>100</v>
      </c>
      <c r="D91" s="20" t="s">
        <v>52</v>
      </c>
      <c r="E91" s="73" t="s">
        <v>11</v>
      </c>
      <c r="F91" s="84" t="s">
        <v>12</v>
      </c>
      <c r="G91" s="84" t="s">
        <v>114</v>
      </c>
      <c r="H91" s="85"/>
      <c r="I91" s="20"/>
      <c r="J91" s="93">
        <f>J93</f>
        <v>26.9</v>
      </c>
    </row>
    <row r="92" spans="1:10" ht="82.5" customHeight="1">
      <c r="A92" s="236"/>
      <c r="B92" s="15"/>
      <c r="C92" s="94" t="s">
        <v>203</v>
      </c>
      <c r="D92" s="95" t="s">
        <v>52</v>
      </c>
      <c r="E92" s="96" t="s">
        <v>11</v>
      </c>
      <c r="F92" s="96" t="s">
        <v>12</v>
      </c>
      <c r="G92" s="96" t="s">
        <v>134</v>
      </c>
      <c r="H92" s="96"/>
      <c r="I92" s="62"/>
      <c r="J92" s="97">
        <f>J93</f>
        <v>26.9</v>
      </c>
    </row>
    <row r="93" spans="1:10" ht="27.75" customHeight="1">
      <c r="A93" s="236"/>
      <c r="B93" s="15"/>
      <c r="C93" s="98" t="s">
        <v>101</v>
      </c>
      <c r="D93" s="99" t="s">
        <v>52</v>
      </c>
      <c r="E93" s="99" t="s">
        <v>11</v>
      </c>
      <c r="F93" s="99" t="s">
        <v>12</v>
      </c>
      <c r="G93" s="99" t="s">
        <v>134</v>
      </c>
      <c r="H93" s="99" t="s">
        <v>83</v>
      </c>
      <c r="I93" s="100" t="s">
        <v>82</v>
      </c>
      <c r="J93" s="101">
        <v>26.9</v>
      </c>
    </row>
    <row r="94" spans="1:10" ht="27.75" customHeight="1">
      <c r="A94" s="236"/>
      <c r="B94" s="15"/>
      <c r="C94" s="83" t="s">
        <v>127</v>
      </c>
      <c r="D94" s="102" t="s">
        <v>52</v>
      </c>
      <c r="E94" s="73" t="s">
        <v>11</v>
      </c>
      <c r="F94" s="84" t="s">
        <v>13</v>
      </c>
      <c r="G94" s="73"/>
      <c r="H94" s="73"/>
      <c r="I94" s="65"/>
      <c r="J94" s="93">
        <f>J95+J98</f>
        <v>191</v>
      </c>
    </row>
    <row r="95" spans="1:10" ht="37.5">
      <c r="A95" s="236"/>
      <c r="B95" s="15"/>
      <c r="C95" s="83" t="s">
        <v>128</v>
      </c>
      <c r="D95" s="84" t="s">
        <v>52</v>
      </c>
      <c r="E95" s="73" t="s">
        <v>11</v>
      </c>
      <c r="F95" s="84" t="s">
        <v>13</v>
      </c>
      <c r="G95" s="84" t="s">
        <v>135</v>
      </c>
      <c r="H95" s="85"/>
      <c r="I95" s="42"/>
      <c r="J95" s="93">
        <f>J96</f>
        <v>30</v>
      </c>
    </row>
    <row r="96" spans="1:10" ht="60.75" customHeight="1">
      <c r="A96" s="236"/>
      <c r="B96" s="15"/>
      <c r="C96" s="86" t="s">
        <v>129</v>
      </c>
      <c r="D96" s="36" t="s">
        <v>52</v>
      </c>
      <c r="E96" s="36" t="s">
        <v>11</v>
      </c>
      <c r="F96" s="48" t="s">
        <v>13</v>
      </c>
      <c r="G96" s="48" t="s">
        <v>136</v>
      </c>
      <c r="H96" s="87"/>
      <c r="I96" s="37"/>
      <c r="J96" s="90">
        <f>J97</f>
        <v>30</v>
      </c>
    </row>
    <row r="97" spans="1:10" ht="36">
      <c r="A97" s="236"/>
      <c r="B97" s="15"/>
      <c r="C97" s="183" t="s">
        <v>193</v>
      </c>
      <c r="D97" s="81" t="s">
        <v>52</v>
      </c>
      <c r="E97" s="81" t="s">
        <v>11</v>
      </c>
      <c r="F97" s="81" t="s">
        <v>13</v>
      </c>
      <c r="G97" s="81" t="s">
        <v>136</v>
      </c>
      <c r="H97" s="81" t="s">
        <v>191</v>
      </c>
      <c r="I97" s="81" t="s">
        <v>39</v>
      </c>
      <c r="J97" s="211">
        <f>262-100-132</f>
        <v>30</v>
      </c>
    </row>
    <row r="98" spans="1:10" ht="75">
      <c r="A98" s="236"/>
      <c r="B98" s="15"/>
      <c r="C98" s="83" t="s">
        <v>229</v>
      </c>
      <c r="D98" s="84" t="s">
        <v>52</v>
      </c>
      <c r="E98" s="73" t="s">
        <v>11</v>
      </c>
      <c r="F98" s="84" t="s">
        <v>13</v>
      </c>
      <c r="G98" s="84" t="s">
        <v>227</v>
      </c>
      <c r="H98" s="85"/>
      <c r="I98" s="85"/>
      <c r="J98" s="93">
        <f>J99+J101</f>
        <v>161</v>
      </c>
    </row>
    <row r="99" spans="1:10" ht="96" customHeight="1">
      <c r="A99" s="236"/>
      <c r="B99" s="15"/>
      <c r="C99" s="86" t="s">
        <v>230</v>
      </c>
      <c r="D99" s="36" t="s">
        <v>52</v>
      </c>
      <c r="E99" s="36" t="s">
        <v>11</v>
      </c>
      <c r="F99" s="48" t="s">
        <v>13</v>
      </c>
      <c r="G99" s="48" t="s">
        <v>228</v>
      </c>
      <c r="H99" s="87"/>
      <c r="I99" s="87"/>
      <c r="J99" s="90">
        <f>J100</f>
        <v>11.2</v>
      </c>
    </row>
    <row r="100" spans="1:10" ht="36">
      <c r="A100" s="236"/>
      <c r="B100" s="15"/>
      <c r="C100" s="183" t="s">
        <v>193</v>
      </c>
      <c r="D100" s="47" t="s">
        <v>52</v>
      </c>
      <c r="E100" s="47" t="s">
        <v>11</v>
      </c>
      <c r="F100" s="47" t="s">
        <v>13</v>
      </c>
      <c r="G100" s="47" t="s">
        <v>228</v>
      </c>
      <c r="H100" s="47" t="s">
        <v>191</v>
      </c>
      <c r="I100" s="47" t="s">
        <v>215</v>
      </c>
      <c r="J100" s="103">
        <v>11.2</v>
      </c>
    </row>
    <row r="101" spans="1:10" ht="18.75">
      <c r="A101" s="236"/>
      <c r="B101" s="15"/>
      <c r="C101" s="191" t="s">
        <v>261</v>
      </c>
      <c r="D101" s="36" t="s">
        <v>52</v>
      </c>
      <c r="E101" s="36" t="s">
        <v>11</v>
      </c>
      <c r="F101" s="48" t="s">
        <v>13</v>
      </c>
      <c r="G101" s="48" t="s">
        <v>262</v>
      </c>
      <c r="H101" s="87"/>
      <c r="I101" s="87"/>
      <c r="J101" s="90">
        <f>J102</f>
        <v>149.8</v>
      </c>
    </row>
    <row r="102" spans="1:10" ht="36">
      <c r="A102" s="236"/>
      <c r="B102" s="15"/>
      <c r="C102" s="183" t="s">
        <v>193</v>
      </c>
      <c r="D102" s="47" t="s">
        <v>52</v>
      </c>
      <c r="E102" s="47" t="s">
        <v>11</v>
      </c>
      <c r="F102" s="47" t="s">
        <v>13</v>
      </c>
      <c r="G102" s="47" t="s">
        <v>262</v>
      </c>
      <c r="H102" s="47" t="s">
        <v>191</v>
      </c>
      <c r="I102" s="47" t="s">
        <v>263</v>
      </c>
      <c r="J102" s="103">
        <v>149.8</v>
      </c>
    </row>
    <row r="103" spans="1:10" ht="16.5" customHeight="1">
      <c r="A103" s="236"/>
      <c r="B103" s="15"/>
      <c r="C103" s="82" t="s">
        <v>63</v>
      </c>
      <c r="D103" s="20" t="s">
        <v>52</v>
      </c>
      <c r="E103" s="73" t="s">
        <v>65</v>
      </c>
      <c r="F103" s="73"/>
      <c r="G103" s="73" t="s">
        <v>38</v>
      </c>
      <c r="H103" s="73" t="s">
        <v>38</v>
      </c>
      <c r="I103" s="20" t="s">
        <v>38</v>
      </c>
      <c r="J103" s="90">
        <f>J104+J131</f>
        <v>4334.7</v>
      </c>
    </row>
    <row r="104" spans="1:10" ht="20.25" customHeight="1">
      <c r="A104" s="236"/>
      <c r="B104" s="15"/>
      <c r="C104" s="83" t="s">
        <v>87</v>
      </c>
      <c r="D104" s="102" t="s">
        <v>52</v>
      </c>
      <c r="E104" s="64" t="s">
        <v>65</v>
      </c>
      <c r="F104" s="102" t="s">
        <v>88</v>
      </c>
      <c r="G104" s="64"/>
      <c r="H104" s="64"/>
      <c r="I104" s="17"/>
      <c r="J104" s="93">
        <f>J125+J105+J110</f>
        <v>3894.5</v>
      </c>
    </row>
    <row r="105" spans="1:10" ht="72" customHeight="1">
      <c r="A105" s="236"/>
      <c r="B105" s="15"/>
      <c r="C105" s="104" t="s">
        <v>229</v>
      </c>
      <c r="D105" s="102" t="s">
        <v>52</v>
      </c>
      <c r="E105" s="64" t="s">
        <v>65</v>
      </c>
      <c r="F105" s="102" t="s">
        <v>88</v>
      </c>
      <c r="G105" s="102" t="s">
        <v>227</v>
      </c>
      <c r="H105" s="92"/>
      <c r="I105" s="17"/>
      <c r="J105" s="189">
        <f>J106+J108</f>
        <v>607</v>
      </c>
    </row>
    <row r="106" spans="1:10" ht="103.5" customHeight="1">
      <c r="A106" s="236"/>
      <c r="B106" s="15"/>
      <c r="C106" s="86" t="s">
        <v>232</v>
      </c>
      <c r="D106" s="36" t="s">
        <v>52</v>
      </c>
      <c r="E106" s="36" t="s">
        <v>65</v>
      </c>
      <c r="F106" s="48" t="s">
        <v>88</v>
      </c>
      <c r="G106" s="48" t="s">
        <v>231</v>
      </c>
      <c r="H106" s="87"/>
      <c r="I106" s="26"/>
      <c r="J106" s="90">
        <f>J107</f>
        <v>42.4</v>
      </c>
    </row>
    <row r="107" spans="1:10" ht="41.25" customHeight="1">
      <c r="A107" s="236"/>
      <c r="B107" s="15"/>
      <c r="C107" s="186" t="s">
        <v>193</v>
      </c>
      <c r="D107" s="47" t="s">
        <v>52</v>
      </c>
      <c r="E107" s="47" t="s">
        <v>65</v>
      </c>
      <c r="F107" s="47" t="s">
        <v>88</v>
      </c>
      <c r="G107" s="47" t="s">
        <v>231</v>
      </c>
      <c r="H107" s="47" t="s">
        <v>191</v>
      </c>
      <c r="I107" s="47" t="s">
        <v>215</v>
      </c>
      <c r="J107" s="103">
        <v>42.4</v>
      </c>
    </row>
    <row r="108" spans="1:10" ht="114" customHeight="1">
      <c r="A108" s="236"/>
      <c r="B108" s="15"/>
      <c r="C108" s="191" t="s">
        <v>261</v>
      </c>
      <c r="D108" s="36" t="s">
        <v>52</v>
      </c>
      <c r="E108" s="36" t="s">
        <v>65</v>
      </c>
      <c r="F108" s="48" t="s">
        <v>88</v>
      </c>
      <c r="G108" s="48" t="s">
        <v>262</v>
      </c>
      <c r="H108" s="87"/>
      <c r="I108" s="87"/>
      <c r="J108" s="90">
        <f>J109</f>
        <v>564.6</v>
      </c>
    </row>
    <row r="109" spans="1:10" ht="41.25" customHeight="1">
      <c r="A109" s="236"/>
      <c r="B109" s="15"/>
      <c r="C109" s="186" t="s">
        <v>193</v>
      </c>
      <c r="D109" s="47" t="s">
        <v>52</v>
      </c>
      <c r="E109" s="47" t="s">
        <v>65</v>
      </c>
      <c r="F109" s="47" t="s">
        <v>88</v>
      </c>
      <c r="G109" s="47" t="s">
        <v>262</v>
      </c>
      <c r="H109" s="47" t="s">
        <v>191</v>
      </c>
      <c r="I109" s="47" t="s">
        <v>263</v>
      </c>
      <c r="J109" s="103">
        <v>564.6</v>
      </c>
    </row>
    <row r="110" spans="1:10" ht="72.75" customHeight="1">
      <c r="A110" s="236"/>
      <c r="B110" s="15"/>
      <c r="C110" s="104" t="s">
        <v>233</v>
      </c>
      <c r="D110" s="84" t="s">
        <v>52</v>
      </c>
      <c r="E110" s="64" t="s">
        <v>65</v>
      </c>
      <c r="F110" s="102" t="s">
        <v>88</v>
      </c>
      <c r="G110" s="102" t="s">
        <v>234</v>
      </c>
      <c r="H110" s="92"/>
      <c r="I110" s="20"/>
      <c r="J110" s="117">
        <f>J111+J118</f>
        <v>1916.7</v>
      </c>
    </row>
    <row r="111" spans="1:10" ht="114.75" customHeight="1">
      <c r="A111" s="236"/>
      <c r="B111" s="15"/>
      <c r="C111" s="86" t="s">
        <v>235</v>
      </c>
      <c r="D111" s="36" t="s">
        <v>52</v>
      </c>
      <c r="E111" s="36" t="s">
        <v>65</v>
      </c>
      <c r="F111" s="48" t="s">
        <v>88</v>
      </c>
      <c r="G111" s="48" t="s">
        <v>236</v>
      </c>
      <c r="H111" s="87"/>
      <c r="I111" s="26"/>
      <c r="J111" s="90">
        <f>J112+J114+J116</f>
        <v>1741</v>
      </c>
    </row>
    <row r="112" spans="1:10" ht="138" customHeight="1">
      <c r="A112" s="236"/>
      <c r="B112" s="15"/>
      <c r="C112" s="86" t="s">
        <v>237</v>
      </c>
      <c r="D112" s="36" t="s">
        <v>52</v>
      </c>
      <c r="E112" s="36" t="s">
        <v>65</v>
      </c>
      <c r="F112" s="48" t="s">
        <v>88</v>
      </c>
      <c r="G112" s="48" t="s">
        <v>238</v>
      </c>
      <c r="H112" s="87"/>
      <c r="I112" s="87"/>
      <c r="J112" s="90">
        <f>J113</f>
        <v>175</v>
      </c>
    </row>
    <row r="113" spans="1:10" ht="41.25" customHeight="1">
      <c r="A113" s="236"/>
      <c r="B113" s="15"/>
      <c r="C113" s="186" t="s">
        <v>193</v>
      </c>
      <c r="D113" s="47" t="s">
        <v>52</v>
      </c>
      <c r="E113" s="47" t="s">
        <v>65</v>
      </c>
      <c r="F113" s="47" t="s">
        <v>88</v>
      </c>
      <c r="G113" s="47" t="s">
        <v>238</v>
      </c>
      <c r="H113" s="47" t="s">
        <v>191</v>
      </c>
      <c r="I113" s="47" t="s">
        <v>215</v>
      </c>
      <c r="J113" s="103">
        <f>114.4+15+45.6</f>
        <v>175</v>
      </c>
    </row>
    <row r="114" spans="1:10" ht="139.5" customHeight="1">
      <c r="A114" s="236"/>
      <c r="B114" s="15"/>
      <c r="C114" s="192" t="s">
        <v>279</v>
      </c>
      <c r="D114" s="32" t="s">
        <v>52</v>
      </c>
      <c r="E114" s="32" t="s">
        <v>65</v>
      </c>
      <c r="F114" s="208" t="s">
        <v>88</v>
      </c>
      <c r="G114" s="208" t="s">
        <v>280</v>
      </c>
      <c r="H114" s="209"/>
      <c r="I114" s="209"/>
      <c r="J114" s="210">
        <f>J115</f>
        <v>41</v>
      </c>
    </row>
    <row r="115" spans="1:10" ht="41.25" customHeight="1">
      <c r="A115" s="236"/>
      <c r="B115" s="15"/>
      <c r="C115" s="183" t="s">
        <v>193</v>
      </c>
      <c r="D115" s="81" t="s">
        <v>52</v>
      </c>
      <c r="E115" s="81" t="s">
        <v>65</v>
      </c>
      <c r="F115" s="81" t="s">
        <v>88</v>
      </c>
      <c r="G115" s="81" t="s">
        <v>280</v>
      </c>
      <c r="H115" s="81" t="s">
        <v>191</v>
      </c>
      <c r="I115" s="81" t="s">
        <v>39</v>
      </c>
      <c r="J115" s="4">
        <v>41</v>
      </c>
    </row>
    <row r="116" spans="1:10" ht="154.5" customHeight="1">
      <c r="A116" s="236"/>
      <c r="B116" s="15"/>
      <c r="C116" s="192" t="s">
        <v>285</v>
      </c>
      <c r="D116" s="36" t="s">
        <v>52</v>
      </c>
      <c r="E116" s="36" t="s">
        <v>65</v>
      </c>
      <c r="F116" s="48" t="s">
        <v>88</v>
      </c>
      <c r="G116" s="48" t="s">
        <v>283</v>
      </c>
      <c r="H116" s="87"/>
      <c r="I116" s="87"/>
      <c r="J116" s="90">
        <f>J117</f>
        <v>1525</v>
      </c>
    </row>
    <row r="117" spans="1:10" ht="42.75" customHeight="1">
      <c r="A117" s="236"/>
      <c r="B117" s="15"/>
      <c r="C117" s="183" t="s">
        <v>193</v>
      </c>
      <c r="D117" s="81" t="s">
        <v>52</v>
      </c>
      <c r="E117" s="81" t="s">
        <v>65</v>
      </c>
      <c r="F117" s="81" t="s">
        <v>88</v>
      </c>
      <c r="G117" s="81" t="s">
        <v>283</v>
      </c>
      <c r="H117" s="81" t="s">
        <v>191</v>
      </c>
      <c r="I117" s="81" t="s">
        <v>284</v>
      </c>
      <c r="J117" s="4">
        <v>1525</v>
      </c>
    </row>
    <row r="118" spans="1:10" ht="111.75" customHeight="1">
      <c r="A118" s="236"/>
      <c r="B118" s="15"/>
      <c r="C118" s="86" t="s">
        <v>254</v>
      </c>
      <c r="D118" s="36" t="s">
        <v>52</v>
      </c>
      <c r="E118" s="36" t="s">
        <v>65</v>
      </c>
      <c r="F118" s="48" t="s">
        <v>88</v>
      </c>
      <c r="G118" s="48" t="s">
        <v>256</v>
      </c>
      <c r="H118" s="87"/>
      <c r="I118" s="26"/>
      <c r="J118" s="90">
        <f>J119+J121+J123</f>
        <v>175.7</v>
      </c>
    </row>
    <row r="119" spans="1:10" ht="131.25" customHeight="1">
      <c r="A119" s="236"/>
      <c r="B119" s="15"/>
      <c r="C119" s="86" t="s">
        <v>255</v>
      </c>
      <c r="D119" s="36" t="s">
        <v>52</v>
      </c>
      <c r="E119" s="36" t="s">
        <v>65</v>
      </c>
      <c r="F119" s="48" t="s">
        <v>88</v>
      </c>
      <c r="G119" s="48" t="s">
        <v>257</v>
      </c>
      <c r="H119" s="87"/>
      <c r="I119" s="87"/>
      <c r="J119" s="90">
        <f>J120</f>
        <v>15</v>
      </c>
    </row>
    <row r="120" spans="1:10" ht="41.25" customHeight="1">
      <c r="A120" s="236"/>
      <c r="B120" s="15"/>
      <c r="C120" s="183" t="s">
        <v>193</v>
      </c>
      <c r="D120" s="81" t="s">
        <v>52</v>
      </c>
      <c r="E120" s="81" t="s">
        <v>65</v>
      </c>
      <c r="F120" s="81" t="s">
        <v>88</v>
      </c>
      <c r="G120" s="81" t="s">
        <v>257</v>
      </c>
      <c r="H120" s="81" t="s">
        <v>191</v>
      </c>
      <c r="I120" s="81" t="s">
        <v>215</v>
      </c>
      <c r="J120" s="4">
        <f>15</f>
        <v>15</v>
      </c>
    </row>
    <row r="121" spans="1:10" ht="138" customHeight="1">
      <c r="A121" s="236"/>
      <c r="B121" s="15"/>
      <c r="C121" s="86" t="s">
        <v>282</v>
      </c>
      <c r="D121" s="36" t="s">
        <v>52</v>
      </c>
      <c r="E121" s="36" t="s">
        <v>65</v>
      </c>
      <c r="F121" s="48" t="s">
        <v>88</v>
      </c>
      <c r="G121" s="48" t="s">
        <v>281</v>
      </c>
      <c r="H121" s="87"/>
      <c r="I121" s="87"/>
      <c r="J121" s="90">
        <f>J122</f>
        <v>41</v>
      </c>
    </row>
    <row r="122" spans="1:10" ht="41.25" customHeight="1">
      <c r="A122" s="236"/>
      <c r="B122" s="15"/>
      <c r="C122" s="183" t="s">
        <v>193</v>
      </c>
      <c r="D122" s="81" t="s">
        <v>52</v>
      </c>
      <c r="E122" s="81" t="s">
        <v>65</v>
      </c>
      <c r="F122" s="81" t="s">
        <v>88</v>
      </c>
      <c r="G122" s="81" t="s">
        <v>281</v>
      </c>
      <c r="H122" s="81" t="s">
        <v>191</v>
      </c>
      <c r="I122" s="81" t="s">
        <v>39</v>
      </c>
      <c r="J122" s="4">
        <v>41</v>
      </c>
    </row>
    <row r="123" spans="1:10" ht="176.25" customHeight="1">
      <c r="A123" s="236"/>
      <c r="B123" s="15"/>
      <c r="C123" s="86" t="s">
        <v>287</v>
      </c>
      <c r="D123" s="36" t="s">
        <v>52</v>
      </c>
      <c r="E123" s="36" t="s">
        <v>65</v>
      </c>
      <c r="F123" s="48" t="s">
        <v>88</v>
      </c>
      <c r="G123" s="48" t="s">
        <v>286</v>
      </c>
      <c r="H123" s="87"/>
      <c r="I123" s="87"/>
      <c r="J123" s="90">
        <f>J124</f>
        <v>119.7</v>
      </c>
    </row>
    <row r="124" spans="1:10" ht="41.25" customHeight="1">
      <c r="A124" s="236"/>
      <c r="B124" s="15"/>
      <c r="C124" s="186" t="s">
        <v>193</v>
      </c>
      <c r="D124" s="47" t="s">
        <v>52</v>
      </c>
      <c r="E124" s="47" t="s">
        <v>65</v>
      </c>
      <c r="F124" s="47" t="s">
        <v>88</v>
      </c>
      <c r="G124" s="47" t="s">
        <v>286</v>
      </c>
      <c r="H124" s="47" t="s">
        <v>191</v>
      </c>
      <c r="I124" s="47" t="s">
        <v>284</v>
      </c>
      <c r="J124" s="103">
        <v>119.7</v>
      </c>
    </row>
    <row r="125" spans="1:10" ht="18.75">
      <c r="A125" s="236"/>
      <c r="B125" s="15"/>
      <c r="C125" s="104" t="s">
        <v>99</v>
      </c>
      <c r="D125" s="64" t="s">
        <v>52</v>
      </c>
      <c r="E125" s="64" t="s">
        <v>65</v>
      </c>
      <c r="F125" s="102" t="s">
        <v>88</v>
      </c>
      <c r="G125" s="102" t="s">
        <v>113</v>
      </c>
      <c r="H125" s="64" t="s">
        <v>38</v>
      </c>
      <c r="I125" s="65"/>
      <c r="J125" s="105">
        <f>J126</f>
        <v>1370.8</v>
      </c>
    </row>
    <row r="126" spans="1:10" ht="18.75">
      <c r="A126" s="236"/>
      <c r="B126" s="15"/>
      <c r="C126" s="106" t="s">
        <v>130</v>
      </c>
      <c r="D126" s="20" t="s">
        <v>52</v>
      </c>
      <c r="E126" s="84" t="s">
        <v>65</v>
      </c>
      <c r="F126" s="84" t="s">
        <v>88</v>
      </c>
      <c r="G126" s="84" t="s">
        <v>114</v>
      </c>
      <c r="H126" s="84"/>
      <c r="I126" s="20"/>
      <c r="J126" s="107">
        <f>J127+J129</f>
        <v>1370.8</v>
      </c>
    </row>
    <row r="127" spans="1:10" ht="56.25">
      <c r="A127" s="236"/>
      <c r="B127" s="15"/>
      <c r="C127" s="86" t="s">
        <v>131</v>
      </c>
      <c r="D127" s="26" t="s">
        <v>52</v>
      </c>
      <c r="E127" s="36" t="s">
        <v>65</v>
      </c>
      <c r="F127" s="48" t="s">
        <v>88</v>
      </c>
      <c r="G127" s="48" t="s">
        <v>137</v>
      </c>
      <c r="H127" s="87"/>
      <c r="I127" s="26"/>
      <c r="J127" s="90">
        <f>J128</f>
        <v>1123.5</v>
      </c>
    </row>
    <row r="128" spans="1:10" ht="36">
      <c r="A128" s="236"/>
      <c r="B128" s="15"/>
      <c r="C128" s="183" t="s">
        <v>193</v>
      </c>
      <c r="D128" s="81" t="s">
        <v>52</v>
      </c>
      <c r="E128" s="81" t="s">
        <v>65</v>
      </c>
      <c r="F128" s="81" t="s">
        <v>88</v>
      </c>
      <c r="G128" s="81" t="s">
        <v>137</v>
      </c>
      <c r="H128" s="81" t="s">
        <v>191</v>
      </c>
      <c r="I128" s="81" t="s">
        <v>39</v>
      </c>
      <c r="J128" s="211">
        <f>1335.6-62.1-150</f>
        <v>1123.5</v>
      </c>
    </row>
    <row r="129" spans="1:10" ht="60.75" customHeight="1">
      <c r="A129" s="236"/>
      <c r="B129" s="15"/>
      <c r="C129" s="170" t="s">
        <v>204</v>
      </c>
      <c r="D129" s="48" t="s">
        <v>52</v>
      </c>
      <c r="E129" s="36" t="s">
        <v>65</v>
      </c>
      <c r="F129" s="48" t="s">
        <v>88</v>
      </c>
      <c r="G129" s="48" t="s">
        <v>184</v>
      </c>
      <c r="H129" s="87"/>
      <c r="I129" s="87"/>
      <c r="J129" s="90">
        <f>J130</f>
        <v>247.3</v>
      </c>
    </row>
    <row r="130" spans="1:10" ht="36">
      <c r="A130" s="236"/>
      <c r="B130" s="15"/>
      <c r="C130" s="183" t="s">
        <v>193</v>
      </c>
      <c r="D130" s="47" t="s">
        <v>52</v>
      </c>
      <c r="E130" s="47" t="s">
        <v>65</v>
      </c>
      <c r="F130" s="47" t="s">
        <v>88</v>
      </c>
      <c r="G130" s="47" t="s">
        <v>184</v>
      </c>
      <c r="H130" s="47" t="s">
        <v>191</v>
      </c>
      <c r="I130" s="47" t="s">
        <v>181</v>
      </c>
      <c r="J130" s="103">
        <v>247.3</v>
      </c>
    </row>
    <row r="131" spans="1:10" ht="18.75">
      <c r="A131" s="236"/>
      <c r="B131" s="15"/>
      <c r="C131" s="83" t="s">
        <v>64</v>
      </c>
      <c r="D131" s="41" t="s">
        <v>52</v>
      </c>
      <c r="E131" s="36" t="s">
        <v>65</v>
      </c>
      <c r="F131" s="48" t="s">
        <v>66</v>
      </c>
      <c r="G131" s="36" t="s">
        <v>38</v>
      </c>
      <c r="H131" s="36" t="s">
        <v>38</v>
      </c>
      <c r="I131" s="42"/>
      <c r="J131" s="90">
        <f>J132</f>
        <v>440.2</v>
      </c>
    </row>
    <row r="132" spans="1:10" ht="18.75">
      <c r="A132" s="236"/>
      <c r="B132" s="15"/>
      <c r="C132" s="83" t="s">
        <v>99</v>
      </c>
      <c r="D132" s="73" t="s">
        <v>52</v>
      </c>
      <c r="E132" s="73" t="s">
        <v>65</v>
      </c>
      <c r="F132" s="84" t="s">
        <v>66</v>
      </c>
      <c r="G132" s="84" t="s">
        <v>113</v>
      </c>
      <c r="H132" s="73" t="s">
        <v>38</v>
      </c>
      <c r="I132" s="42"/>
      <c r="J132" s="93">
        <f>J133</f>
        <v>440.2</v>
      </c>
    </row>
    <row r="133" spans="1:10" ht="18.75">
      <c r="A133" s="236"/>
      <c r="B133" s="15"/>
      <c r="C133" s="106" t="s">
        <v>130</v>
      </c>
      <c r="D133" s="73" t="s">
        <v>52</v>
      </c>
      <c r="E133" s="84" t="s">
        <v>65</v>
      </c>
      <c r="F133" s="84" t="s">
        <v>66</v>
      </c>
      <c r="G133" s="84" t="s">
        <v>114</v>
      </c>
      <c r="H133" s="84"/>
      <c r="I133" s="42"/>
      <c r="J133" s="107">
        <f>J134+J137</f>
        <v>440.2</v>
      </c>
    </row>
    <row r="134" spans="1:10" ht="37.5">
      <c r="A134" s="236"/>
      <c r="B134" s="15"/>
      <c r="C134" s="204" t="s">
        <v>132</v>
      </c>
      <c r="D134" s="197" t="s">
        <v>52</v>
      </c>
      <c r="E134" s="197" t="s">
        <v>65</v>
      </c>
      <c r="F134" s="205" t="s">
        <v>66</v>
      </c>
      <c r="G134" s="205" t="s">
        <v>138</v>
      </c>
      <c r="H134" s="206"/>
      <c r="I134" s="206"/>
      <c r="J134" s="117">
        <f>J135+J136</f>
        <v>440.2</v>
      </c>
    </row>
    <row r="135" spans="1:10" ht="36">
      <c r="A135" s="236"/>
      <c r="B135" s="15"/>
      <c r="C135" s="187" t="s">
        <v>193</v>
      </c>
      <c r="D135" s="87" t="s">
        <v>52</v>
      </c>
      <c r="E135" s="87" t="s">
        <v>65</v>
      </c>
      <c r="F135" s="87" t="s">
        <v>66</v>
      </c>
      <c r="G135" s="87" t="s">
        <v>138</v>
      </c>
      <c r="H135" s="87" t="s">
        <v>191</v>
      </c>
      <c r="I135" s="87" t="s">
        <v>39</v>
      </c>
      <c r="J135" s="196">
        <f>270+10+100</f>
        <v>380</v>
      </c>
    </row>
    <row r="136" spans="1:10" ht="36">
      <c r="A136" s="236"/>
      <c r="B136" s="15"/>
      <c r="C136" s="186" t="s">
        <v>193</v>
      </c>
      <c r="D136" s="47" t="s">
        <v>52</v>
      </c>
      <c r="E136" s="47" t="s">
        <v>65</v>
      </c>
      <c r="F136" s="47" t="s">
        <v>66</v>
      </c>
      <c r="G136" s="47" t="s">
        <v>138</v>
      </c>
      <c r="H136" s="47" t="s">
        <v>191</v>
      </c>
      <c r="I136" s="47" t="s">
        <v>220</v>
      </c>
      <c r="J136" s="103">
        <v>60.2</v>
      </c>
    </row>
    <row r="137" spans="1:10" ht="37.5">
      <c r="A137" s="236"/>
      <c r="B137" s="15"/>
      <c r="C137" s="86" t="s">
        <v>133</v>
      </c>
      <c r="D137" s="36" t="s">
        <v>52</v>
      </c>
      <c r="E137" s="36" t="s">
        <v>65</v>
      </c>
      <c r="F137" s="48" t="s">
        <v>66</v>
      </c>
      <c r="G137" s="48" t="s">
        <v>139</v>
      </c>
      <c r="H137" s="87"/>
      <c r="I137" s="87"/>
      <c r="J137" s="90">
        <f>J138</f>
        <v>0</v>
      </c>
    </row>
    <row r="138" spans="1:10" ht="36">
      <c r="A138" s="236"/>
      <c r="B138" s="15"/>
      <c r="C138" s="183" t="s">
        <v>193</v>
      </c>
      <c r="D138" s="47" t="s">
        <v>52</v>
      </c>
      <c r="E138" s="47" t="s">
        <v>65</v>
      </c>
      <c r="F138" s="47" t="s">
        <v>66</v>
      </c>
      <c r="G138" s="47" t="s">
        <v>139</v>
      </c>
      <c r="H138" s="47" t="s">
        <v>191</v>
      </c>
      <c r="I138" s="47" t="s">
        <v>39</v>
      </c>
      <c r="J138" s="233">
        <f>150-150</f>
        <v>0</v>
      </c>
    </row>
    <row r="139" spans="1:10" ht="18.75">
      <c r="A139" s="236"/>
      <c r="B139" s="15"/>
      <c r="C139" s="21" t="s">
        <v>14</v>
      </c>
      <c r="D139" s="20" t="s">
        <v>52</v>
      </c>
      <c r="E139" s="20" t="s">
        <v>15</v>
      </c>
      <c r="F139" s="20"/>
      <c r="G139" s="20" t="s">
        <v>38</v>
      </c>
      <c r="H139" s="20" t="s">
        <v>38</v>
      </c>
      <c r="I139" s="20" t="s">
        <v>38</v>
      </c>
      <c r="J139" s="22">
        <f>J140+J156+J195</f>
        <v>36921.6</v>
      </c>
    </row>
    <row r="140" spans="1:10" ht="18.75">
      <c r="A140" s="236"/>
      <c r="B140" s="15"/>
      <c r="C140" s="21" t="s">
        <v>16</v>
      </c>
      <c r="D140" s="20" t="s">
        <v>52</v>
      </c>
      <c r="E140" s="23" t="s">
        <v>15</v>
      </c>
      <c r="F140" s="23" t="s">
        <v>17</v>
      </c>
      <c r="G140" s="23"/>
      <c r="H140" s="20"/>
      <c r="I140" s="20"/>
      <c r="J140" s="22">
        <f>J149+J146+J154+J151+J141</f>
        <v>2559.3999999999996</v>
      </c>
    </row>
    <row r="141" spans="1:10" ht="18.75">
      <c r="A141" s="236"/>
      <c r="B141" s="15"/>
      <c r="C141" s="67" t="s">
        <v>276</v>
      </c>
      <c r="D141" s="36" t="s">
        <v>52</v>
      </c>
      <c r="E141" s="36" t="s">
        <v>15</v>
      </c>
      <c r="F141" s="48" t="s">
        <v>17</v>
      </c>
      <c r="G141" s="48" t="s">
        <v>277</v>
      </c>
      <c r="H141" s="87"/>
      <c r="I141" s="87"/>
      <c r="J141" s="90">
        <f>J142+J145</f>
        <v>129.2</v>
      </c>
    </row>
    <row r="142" spans="1:10" ht="126.75" customHeight="1">
      <c r="A142" s="236"/>
      <c r="B142" s="15"/>
      <c r="C142" s="67" t="s">
        <v>278</v>
      </c>
      <c r="D142" s="193" t="s">
        <v>52</v>
      </c>
      <c r="E142" s="193" t="s">
        <v>15</v>
      </c>
      <c r="F142" s="193" t="s">
        <v>17</v>
      </c>
      <c r="G142" s="193" t="s">
        <v>273</v>
      </c>
      <c r="H142" s="81"/>
      <c r="I142" s="81"/>
      <c r="J142" s="194">
        <f>J143</f>
        <v>71.4</v>
      </c>
    </row>
    <row r="143" spans="1:10" ht="26.25" customHeight="1">
      <c r="A143" s="236"/>
      <c r="B143" s="15"/>
      <c r="C143" s="2" t="s">
        <v>205</v>
      </c>
      <c r="D143" s="47" t="s">
        <v>52</v>
      </c>
      <c r="E143" s="47" t="s">
        <v>15</v>
      </c>
      <c r="F143" s="47" t="s">
        <v>17</v>
      </c>
      <c r="G143" s="47" t="s">
        <v>273</v>
      </c>
      <c r="H143" s="47" t="s">
        <v>206</v>
      </c>
      <c r="I143" s="47" t="s">
        <v>274</v>
      </c>
      <c r="J143" s="103">
        <v>71.4</v>
      </c>
    </row>
    <row r="144" spans="1:10" ht="126" customHeight="1">
      <c r="A144" s="236"/>
      <c r="B144" s="15"/>
      <c r="C144" s="191" t="s">
        <v>278</v>
      </c>
      <c r="D144" s="32" t="s">
        <v>52</v>
      </c>
      <c r="E144" s="32" t="s">
        <v>15</v>
      </c>
      <c r="F144" s="32" t="s">
        <v>17</v>
      </c>
      <c r="G144" s="32" t="s">
        <v>275</v>
      </c>
      <c r="H144" s="209"/>
      <c r="I144" s="209"/>
      <c r="J144" s="210">
        <f>J145</f>
        <v>57.8</v>
      </c>
    </row>
    <row r="145" spans="1:10" ht="18.75">
      <c r="A145" s="236"/>
      <c r="B145" s="15"/>
      <c r="C145" s="2" t="s">
        <v>205</v>
      </c>
      <c r="D145" s="81" t="s">
        <v>52</v>
      </c>
      <c r="E145" s="81" t="s">
        <v>15</v>
      </c>
      <c r="F145" s="81" t="s">
        <v>17</v>
      </c>
      <c r="G145" s="81" t="s">
        <v>275</v>
      </c>
      <c r="H145" s="81" t="s">
        <v>206</v>
      </c>
      <c r="I145" s="81" t="s">
        <v>274</v>
      </c>
      <c r="J145" s="4">
        <v>57.8</v>
      </c>
    </row>
    <row r="146" spans="1:10" ht="37.5">
      <c r="A146" s="236"/>
      <c r="B146" s="15"/>
      <c r="C146" s="143" t="s">
        <v>140</v>
      </c>
      <c r="D146" s="197" t="s">
        <v>52</v>
      </c>
      <c r="E146" s="23" t="s">
        <v>15</v>
      </c>
      <c r="F146" s="23" t="s">
        <v>17</v>
      </c>
      <c r="G146" s="23" t="s">
        <v>148</v>
      </c>
      <c r="H146" s="24"/>
      <c r="I146" s="24"/>
      <c r="J146" s="198">
        <f>J147+J148</f>
        <v>512.8</v>
      </c>
    </row>
    <row r="147" spans="1:10" ht="36">
      <c r="A147" s="236"/>
      <c r="B147" s="15"/>
      <c r="C147" s="212" t="s">
        <v>193</v>
      </c>
      <c r="D147" s="24" t="s">
        <v>52</v>
      </c>
      <c r="E147" s="24" t="s">
        <v>15</v>
      </c>
      <c r="F147" s="24" t="s">
        <v>17</v>
      </c>
      <c r="G147" s="24" t="s">
        <v>148</v>
      </c>
      <c r="H147" s="24" t="s">
        <v>191</v>
      </c>
      <c r="I147" s="24" t="s">
        <v>39</v>
      </c>
      <c r="J147" s="213">
        <f>348</f>
        <v>348</v>
      </c>
    </row>
    <row r="148" spans="1:10" ht="36">
      <c r="A148" s="236"/>
      <c r="B148" s="15"/>
      <c r="C148" s="185" t="s">
        <v>193</v>
      </c>
      <c r="D148" s="131" t="s">
        <v>52</v>
      </c>
      <c r="E148" s="131" t="s">
        <v>15</v>
      </c>
      <c r="F148" s="131" t="s">
        <v>17</v>
      </c>
      <c r="G148" s="131" t="s">
        <v>148</v>
      </c>
      <c r="H148" s="131" t="s">
        <v>191</v>
      </c>
      <c r="I148" s="131" t="s">
        <v>220</v>
      </c>
      <c r="J148" s="181">
        <v>164.8</v>
      </c>
    </row>
    <row r="149" spans="1:10" ht="37.5">
      <c r="A149" s="236"/>
      <c r="B149" s="15"/>
      <c r="C149" s="25" t="s">
        <v>141</v>
      </c>
      <c r="D149" s="26" t="s">
        <v>52</v>
      </c>
      <c r="E149" s="26" t="s">
        <v>15</v>
      </c>
      <c r="F149" s="26" t="s">
        <v>17</v>
      </c>
      <c r="G149" s="108" t="s">
        <v>149</v>
      </c>
      <c r="H149" s="37"/>
      <c r="I149" s="37"/>
      <c r="J149" s="46">
        <f>J150</f>
        <v>1218.4</v>
      </c>
    </row>
    <row r="150" spans="1:10" ht="36">
      <c r="A150" s="236"/>
      <c r="B150" s="15"/>
      <c r="C150" s="185" t="s">
        <v>193</v>
      </c>
      <c r="D150" s="131" t="s">
        <v>52</v>
      </c>
      <c r="E150" s="131" t="s">
        <v>15</v>
      </c>
      <c r="F150" s="131" t="s">
        <v>17</v>
      </c>
      <c r="G150" s="131" t="s">
        <v>149</v>
      </c>
      <c r="H150" s="131" t="s">
        <v>191</v>
      </c>
      <c r="I150" s="131" t="s">
        <v>39</v>
      </c>
      <c r="J150" s="214">
        <f>1405.9-187.5</f>
        <v>1218.4</v>
      </c>
    </row>
    <row r="151" spans="1:10" ht="56.25">
      <c r="A151" s="236"/>
      <c r="B151" s="15"/>
      <c r="C151" s="67" t="s">
        <v>241</v>
      </c>
      <c r="D151" s="23" t="s">
        <v>52</v>
      </c>
      <c r="E151" s="23" t="s">
        <v>15</v>
      </c>
      <c r="F151" s="23" t="s">
        <v>17</v>
      </c>
      <c r="G151" s="215" t="s">
        <v>242</v>
      </c>
      <c r="H151" s="24"/>
      <c r="I151" s="24"/>
      <c r="J151" s="69">
        <f>J153+J152</f>
        <v>654</v>
      </c>
    </row>
    <row r="152" spans="1:10" ht="36">
      <c r="A152" s="236"/>
      <c r="B152" s="15"/>
      <c r="C152" s="212" t="s">
        <v>193</v>
      </c>
      <c r="D152" s="37" t="s">
        <v>52</v>
      </c>
      <c r="E152" s="37" t="s">
        <v>15</v>
      </c>
      <c r="F152" s="37" t="s">
        <v>17</v>
      </c>
      <c r="G152" s="37" t="s">
        <v>242</v>
      </c>
      <c r="H152" s="37" t="s">
        <v>191</v>
      </c>
      <c r="I152" s="37" t="s">
        <v>39</v>
      </c>
      <c r="J152" s="216">
        <f>30+210</f>
        <v>240</v>
      </c>
    </row>
    <row r="153" spans="1:10" ht="36">
      <c r="A153" s="236"/>
      <c r="B153" s="15"/>
      <c r="C153" s="186" t="s">
        <v>193</v>
      </c>
      <c r="D153" s="29" t="s">
        <v>52</v>
      </c>
      <c r="E153" s="29" t="s">
        <v>15</v>
      </c>
      <c r="F153" s="29" t="s">
        <v>17</v>
      </c>
      <c r="G153" s="29" t="s">
        <v>242</v>
      </c>
      <c r="H153" s="29" t="s">
        <v>191</v>
      </c>
      <c r="I153" s="29" t="s">
        <v>220</v>
      </c>
      <c r="J153" s="39">
        <v>414</v>
      </c>
    </row>
    <row r="154" spans="1:10" ht="56.25">
      <c r="A154" s="236"/>
      <c r="B154" s="15"/>
      <c r="C154" s="25" t="s">
        <v>240</v>
      </c>
      <c r="D154" s="26" t="s">
        <v>52</v>
      </c>
      <c r="E154" s="26" t="s">
        <v>15</v>
      </c>
      <c r="F154" s="26" t="s">
        <v>17</v>
      </c>
      <c r="G154" s="108" t="s">
        <v>239</v>
      </c>
      <c r="H154" s="37"/>
      <c r="I154" s="37"/>
      <c r="J154" s="46">
        <f>J155</f>
        <v>45</v>
      </c>
    </row>
    <row r="155" spans="1:10" ht="25.5" customHeight="1">
      <c r="A155" s="236"/>
      <c r="B155" s="15"/>
      <c r="C155" s="2" t="s">
        <v>205</v>
      </c>
      <c r="D155" s="131" t="s">
        <v>52</v>
      </c>
      <c r="E155" s="131" t="s">
        <v>15</v>
      </c>
      <c r="F155" s="131" t="s">
        <v>17</v>
      </c>
      <c r="G155" s="131" t="s">
        <v>239</v>
      </c>
      <c r="H155" s="131" t="s">
        <v>206</v>
      </c>
      <c r="I155" s="131" t="s">
        <v>220</v>
      </c>
      <c r="J155" s="181">
        <v>45</v>
      </c>
    </row>
    <row r="156" spans="1:10" ht="18.75">
      <c r="A156" s="236"/>
      <c r="B156" s="15"/>
      <c r="C156" s="21" t="s">
        <v>18</v>
      </c>
      <c r="D156" s="73" t="s">
        <v>52</v>
      </c>
      <c r="E156" s="20" t="s">
        <v>15</v>
      </c>
      <c r="F156" s="20" t="s">
        <v>19</v>
      </c>
      <c r="G156" s="20"/>
      <c r="H156" s="20"/>
      <c r="I156" s="42"/>
      <c r="J156" s="22">
        <f>J173+J157+J168</f>
        <v>26288.6</v>
      </c>
    </row>
    <row r="157" spans="1:10" ht="75">
      <c r="A157" s="236"/>
      <c r="B157" s="15"/>
      <c r="C157" s="19" t="s">
        <v>142</v>
      </c>
      <c r="D157" s="64" t="s">
        <v>52</v>
      </c>
      <c r="E157" s="17" t="s">
        <v>15</v>
      </c>
      <c r="F157" s="17" t="s">
        <v>19</v>
      </c>
      <c r="G157" s="70" t="s">
        <v>150</v>
      </c>
      <c r="H157" s="17"/>
      <c r="I157" s="65"/>
      <c r="J157" s="18">
        <f>J160+J162+J164+J166+J158</f>
        <v>634.2</v>
      </c>
    </row>
    <row r="158" spans="1:10" ht="18.75">
      <c r="A158" s="236"/>
      <c r="B158" s="15"/>
      <c r="C158" s="25" t="s">
        <v>268</v>
      </c>
      <c r="D158" s="45" t="s">
        <v>52</v>
      </c>
      <c r="E158" s="26" t="s">
        <v>15</v>
      </c>
      <c r="F158" s="26" t="s">
        <v>19</v>
      </c>
      <c r="G158" s="26" t="s">
        <v>269</v>
      </c>
      <c r="H158" s="26"/>
      <c r="I158" s="26"/>
      <c r="J158" s="28">
        <f>J159</f>
        <v>14.5</v>
      </c>
    </row>
    <row r="159" spans="1:10" ht="36">
      <c r="A159" s="236"/>
      <c r="B159" s="15"/>
      <c r="C159" s="186" t="s">
        <v>193</v>
      </c>
      <c r="D159" s="29" t="s">
        <v>52</v>
      </c>
      <c r="E159" s="29" t="s">
        <v>15</v>
      </c>
      <c r="F159" s="29" t="s">
        <v>19</v>
      </c>
      <c r="G159" s="29" t="s">
        <v>269</v>
      </c>
      <c r="H159" s="29" t="s">
        <v>191</v>
      </c>
      <c r="I159" s="47" t="s">
        <v>39</v>
      </c>
      <c r="J159" s="30">
        <v>14.5</v>
      </c>
    </row>
    <row r="160" spans="1:10" ht="93.75">
      <c r="A160" s="236"/>
      <c r="B160" s="15"/>
      <c r="C160" s="25" t="s">
        <v>216</v>
      </c>
      <c r="D160" s="26" t="s">
        <v>52</v>
      </c>
      <c r="E160" s="26" t="s">
        <v>15</v>
      </c>
      <c r="F160" s="26" t="s">
        <v>19</v>
      </c>
      <c r="G160" s="26" t="s">
        <v>151</v>
      </c>
      <c r="H160" s="26"/>
      <c r="I160" s="26"/>
      <c r="J160" s="28">
        <f>J161</f>
        <v>277.4</v>
      </c>
    </row>
    <row r="161" spans="1:10" ht="29.25" customHeight="1">
      <c r="A161" s="236"/>
      <c r="B161" s="15"/>
      <c r="C161" s="2" t="s">
        <v>205</v>
      </c>
      <c r="D161" s="47" t="s">
        <v>52</v>
      </c>
      <c r="E161" s="29" t="s">
        <v>15</v>
      </c>
      <c r="F161" s="29" t="s">
        <v>19</v>
      </c>
      <c r="G161" s="29" t="s">
        <v>151</v>
      </c>
      <c r="H161" s="29" t="s">
        <v>206</v>
      </c>
      <c r="I161" s="47" t="s">
        <v>39</v>
      </c>
      <c r="J161" s="217">
        <f>300+50+45.5-118.1</f>
        <v>277.4</v>
      </c>
    </row>
    <row r="162" spans="1:10" ht="93.75">
      <c r="A162" s="236"/>
      <c r="B162" s="15"/>
      <c r="C162" s="25" t="s">
        <v>217</v>
      </c>
      <c r="D162" s="45" t="s">
        <v>52</v>
      </c>
      <c r="E162" s="26" t="s">
        <v>15</v>
      </c>
      <c r="F162" s="26" t="s">
        <v>19</v>
      </c>
      <c r="G162" s="26" t="s">
        <v>152</v>
      </c>
      <c r="H162" s="26"/>
      <c r="I162" s="26"/>
      <c r="J162" s="28">
        <f>J163</f>
        <v>193.6</v>
      </c>
    </row>
    <row r="163" spans="1:10" ht="27.75" customHeight="1">
      <c r="A163" s="236"/>
      <c r="B163" s="15"/>
      <c r="C163" s="2" t="s">
        <v>205</v>
      </c>
      <c r="D163" s="29" t="s">
        <v>52</v>
      </c>
      <c r="E163" s="29" t="s">
        <v>15</v>
      </c>
      <c r="F163" s="29" t="s">
        <v>19</v>
      </c>
      <c r="G163" s="29" t="s">
        <v>152</v>
      </c>
      <c r="H163" s="29" t="s">
        <v>206</v>
      </c>
      <c r="I163" s="47" t="s">
        <v>39</v>
      </c>
      <c r="J163" s="217">
        <f>300+50-156.4</f>
        <v>193.6</v>
      </c>
    </row>
    <row r="164" spans="1:10" ht="93.75" customHeight="1">
      <c r="A164" s="236"/>
      <c r="B164" s="15"/>
      <c r="C164" s="25" t="s">
        <v>252</v>
      </c>
      <c r="D164" s="45" t="s">
        <v>52</v>
      </c>
      <c r="E164" s="26" t="s">
        <v>15</v>
      </c>
      <c r="F164" s="26" t="s">
        <v>19</v>
      </c>
      <c r="G164" s="26" t="s">
        <v>243</v>
      </c>
      <c r="H164" s="26"/>
      <c r="I164" s="26"/>
      <c r="J164" s="28">
        <f>J165</f>
        <v>59.199999999999996</v>
      </c>
    </row>
    <row r="165" spans="1:10" ht="27.75" customHeight="1">
      <c r="A165" s="236"/>
      <c r="B165" s="15"/>
      <c r="C165" s="2" t="s">
        <v>205</v>
      </c>
      <c r="D165" s="29" t="s">
        <v>52</v>
      </c>
      <c r="E165" s="29" t="s">
        <v>15</v>
      </c>
      <c r="F165" s="29" t="s">
        <v>19</v>
      </c>
      <c r="G165" s="29" t="s">
        <v>243</v>
      </c>
      <c r="H165" s="29" t="s">
        <v>206</v>
      </c>
      <c r="I165" s="47" t="s">
        <v>220</v>
      </c>
      <c r="J165" s="30">
        <f>55.3+3.9</f>
        <v>59.199999999999996</v>
      </c>
    </row>
    <row r="166" spans="1:10" ht="97.5" customHeight="1">
      <c r="A166" s="236"/>
      <c r="B166" s="15"/>
      <c r="C166" s="25" t="s">
        <v>245</v>
      </c>
      <c r="D166" s="45" t="s">
        <v>52</v>
      </c>
      <c r="E166" s="26" t="s">
        <v>15</v>
      </c>
      <c r="F166" s="26" t="s">
        <v>19</v>
      </c>
      <c r="G166" s="26" t="s">
        <v>244</v>
      </c>
      <c r="H166" s="26"/>
      <c r="I166" s="26"/>
      <c r="J166" s="28">
        <f>J167</f>
        <v>89.5</v>
      </c>
    </row>
    <row r="167" spans="1:10" ht="27.75" customHeight="1">
      <c r="A167" s="236"/>
      <c r="B167" s="15"/>
      <c r="C167" s="2" t="s">
        <v>205</v>
      </c>
      <c r="D167" s="29" t="s">
        <v>52</v>
      </c>
      <c r="E167" s="29" t="s">
        <v>15</v>
      </c>
      <c r="F167" s="29" t="s">
        <v>19</v>
      </c>
      <c r="G167" s="29" t="s">
        <v>244</v>
      </c>
      <c r="H167" s="29" t="s">
        <v>206</v>
      </c>
      <c r="I167" s="47" t="s">
        <v>220</v>
      </c>
      <c r="J167" s="30">
        <v>89.5</v>
      </c>
    </row>
    <row r="168" spans="1:10" ht="52.5" customHeight="1">
      <c r="A168" s="236"/>
      <c r="B168" s="15"/>
      <c r="C168" s="19" t="s">
        <v>267</v>
      </c>
      <c r="D168" s="64" t="s">
        <v>52</v>
      </c>
      <c r="E168" s="17" t="s">
        <v>15</v>
      </c>
      <c r="F168" s="17" t="s">
        <v>19</v>
      </c>
      <c r="G168" s="70" t="s">
        <v>264</v>
      </c>
      <c r="H168" s="17"/>
      <c r="I168" s="65"/>
      <c r="J168" s="18">
        <f>J169+J171</f>
        <v>2051.6</v>
      </c>
    </row>
    <row r="169" spans="1:10" ht="99" customHeight="1">
      <c r="A169" s="236"/>
      <c r="B169" s="15"/>
      <c r="C169" s="25" t="s">
        <v>265</v>
      </c>
      <c r="D169" s="26" t="s">
        <v>52</v>
      </c>
      <c r="E169" s="26" t="s">
        <v>15</v>
      </c>
      <c r="F169" s="26" t="s">
        <v>19</v>
      </c>
      <c r="G169" s="26" t="s">
        <v>266</v>
      </c>
      <c r="H169" s="26"/>
      <c r="I169" s="26"/>
      <c r="J169" s="28">
        <f>J170</f>
        <v>206.2</v>
      </c>
    </row>
    <row r="170" spans="1:10" ht="46.5" customHeight="1">
      <c r="A170" s="236"/>
      <c r="B170" s="15"/>
      <c r="C170" s="186" t="s">
        <v>193</v>
      </c>
      <c r="D170" s="47" t="s">
        <v>52</v>
      </c>
      <c r="E170" s="29" t="s">
        <v>15</v>
      </c>
      <c r="F170" s="29" t="s">
        <v>19</v>
      </c>
      <c r="G170" s="29" t="s">
        <v>266</v>
      </c>
      <c r="H170" s="29" t="s">
        <v>191</v>
      </c>
      <c r="I170" s="47" t="s">
        <v>215</v>
      </c>
      <c r="J170" s="30">
        <v>206.2</v>
      </c>
    </row>
    <row r="171" spans="1:10" ht="104.25" customHeight="1">
      <c r="A171" s="236"/>
      <c r="B171" s="15"/>
      <c r="C171" s="25" t="s">
        <v>290</v>
      </c>
      <c r="D171" s="26" t="s">
        <v>52</v>
      </c>
      <c r="E171" s="26" t="s">
        <v>15</v>
      </c>
      <c r="F171" s="26" t="s">
        <v>19</v>
      </c>
      <c r="G171" s="26" t="s">
        <v>288</v>
      </c>
      <c r="H171" s="26"/>
      <c r="I171" s="26"/>
      <c r="J171" s="28">
        <f>J172</f>
        <v>1845.4</v>
      </c>
    </row>
    <row r="172" spans="1:10" ht="46.5" customHeight="1">
      <c r="A172" s="236"/>
      <c r="B172" s="15"/>
      <c r="C172" s="186" t="s">
        <v>193</v>
      </c>
      <c r="D172" s="47" t="s">
        <v>52</v>
      </c>
      <c r="E172" s="29" t="s">
        <v>15</v>
      </c>
      <c r="F172" s="29" t="s">
        <v>19</v>
      </c>
      <c r="G172" s="29" t="s">
        <v>288</v>
      </c>
      <c r="H172" s="29" t="s">
        <v>191</v>
      </c>
      <c r="I172" s="47" t="s">
        <v>289</v>
      </c>
      <c r="J172" s="217">
        <f>1855.7-10.3</f>
        <v>1845.4</v>
      </c>
    </row>
    <row r="173" spans="1:10" ht="18.75">
      <c r="A173" s="236"/>
      <c r="B173" s="15"/>
      <c r="C173" s="21" t="s">
        <v>99</v>
      </c>
      <c r="D173" s="73" t="s">
        <v>52</v>
      </c>
      <c r="E173" s="20" t="s">
        <v>15</v>
      </c>
      <c r="F173" s="20" t="s">
        <v>19</v>
      </c>
      <c r="G173" s="20" t="s">
        <v>113</v>
      </c>
      <c r="H173" s="20"/>
      <c r="I173" s="42"/>
      <c r="J173" s="22">
        <f>J174</f>
        <v>23602.8</v>
      </c>
    </row>
    <row r="174" spans="1:10" ht="18.75">
      <c r="A174" s="236"/>
      <c r="B174" s="15"/>
      <c r="C174" s="110" t="s">
        <v>100</v>
      </c>
      <c r="D174" s="75" t="s">
        <v>52</v>
      </c>
      <c r="E174" s="70" t="s">
        <v>15</v>
      </c>
      <c r="F174" s="70" t="s">
        <v>19</v>
      </c>
      <c r="G174" s="70" t="s">
        <v>114</v>
      </c>
      <c r="H174" s="70"/>
      <c r="I174" s="66"/>
      <c r="J174" s="72">
        <f>J177+J179+J182+J186+J191+J189+J175+J193</f>
        <v>23602.8</v>
      </c>
    </row>
    <row r="175" spans="1:10" ht="75">
      <c r="A175" s="236"/>
      <c r="B175" s="15"/>
      <c r="C175" s="1" t="s">
        <v>303</v>
      </c>
      <c r="D175" s="36" t="s">
        <v>52</v>
      </c>
      <c r="E175" s="26" t="s">
        <v>15</v>
      </c>
      <c r="F175" s="26" t="s">
        <v>19</v>
      </c>
      <c r="G175" s="26" t="s">
        <v>302</v>
      </c>
      <c r="H175" s="37"/>
      <c r="I175" s="37"/>
      <c r="J175" s="88">
        <f>J176</f>
        <v>2350.5</v>
      </c>
    </row>
    <row r="176" spans="1:10" ht="36">
      <c r="A176" s="236"/>
      <c r="B176" s="15"/>
      <c r="C176" s="2" t="s">
        <v>182</v>
      </c>
      <c r="D176" s="47" t="s">
        <v>52</v>
      </c>
      <c r="E176" s="29" t="s">
        <v>15</v>
      </c>
      <c r="F176" s="29" t="s">
        <v>19</v>
      </c>
      <c r="G176" s="29" t="s">
        <v>302</v>
      </c>
      <c r="H176" s="29" t="s">
        <v>85</v>
      </c>
      <c r="I176" s="29" t="s">
        <v>305</v>
      </c>
      <c r="J176" s="39">
        <v>2350.5</v>
      </c>
    </row>
    <row r="177" spans="1:10" ht="64.5" customHeight="1">
      <c r="A177" s="236"/>
      <c r="B177" s="15"/>
      <c r="C177" s="1" t="s">
        <v>143</v>
      </c>
      <c r="D177" s="36" t="s">
        <v>52</v>
      </c>
      <c r="E177" s="26" t="s">
        <v>15</v>
      </c>
      <c r="F177" s="26" t="s">
        <v>19</v>
      </c>
      <c r="G177" s="26" t="s">
        <v>153</v>
      </c>
      <c r="H177" s="37"/>
      <c r="I177" s="37"/>
      <c r="J177" s="88">
        <f>J178</f>
        <v>1160.7</v>
      </c>
    </row>
    <row r="178" spans="1:10" ht="36">
      <c r="A178" s="236"/>
      <c r="B178" s="15"/>
      <c r="C178" s="2" t="s">
        <v>182</v>
      </c>
      <c r="D178" s="47" t="s">
        <v>52</v>
      </c>
      <c r="E178" s="29" t="s">
        <v>15</v>
      </c>
      <c r="F178" s="29" t="s">
        <v>19</v>
      </c>
      <c r="G178" s="29" t="s">
        <v>153</v>
      </c>
      <c r="H178" s="29" t="s">
        <v>85</v>
      </c>
      <c r="I178" s="29" t="s">
        <v>39</v>
      </c>
      <c r="J178" s="39">
        <v>1160.7</v>
      </c>
    </row>
    <row r="179" spans="1:10" ht="56.25">
      <c r="A179" s="236"/>
      <c r="B179" s="15"/>
      <c r="C179" s="67" t="s">
        <v>214</v>
      </c>
      <c r="D179" s="23" t="s">
        <v>52</v>
      </c>
      <c r="E179" s="23" t="s">
        <v>15</v>
      </c>
      <c r="F179" s="23" t="s">
        <v>19</v>
      </c>
      <c r="G179" s="215" t="s">
        <v>213</v>
      </c>
      <c r="H179" s="24"/>
      <c r="I179" s="24"/>
      <c r="J179" s="69">
        <f>J180+J181</f>
        <v>470.3</v>
      </c>
    </row>
    <row r="180" spans="1:10" ht="36">
      <c r="A180" s="236"/>
      <c r="B180" s="15"/>
      <c r="C180" s="187" t="s">
        <v>193</v>
      </c>
      <c r="D180" s="37" t="s">
        <v>52</v>
      </c>
      <c r="E180" s="37" t="s">
        <v>15</v>
      </c>
      <c r="F180" s="37" t="s">
        <v>19</v>
      </c>
      <c r="G180" s="37" t="s">
        <v>213</v>
      </c>
      <c r="H180" s="37" t="s">
        <v>191</v>
      </c>
      <c r="I180" s="37" t="s">
        <v>39</v>
      </c>
      <c r="J180" s="216">
        <f>210.3+170</f>
        <v>380.3</v>
      </c>
    </row>
    <row r="181" spans="1:10" ht="36">
      <c r="A181" s="236"/>
      <c r="B181" s="15"/>
      <c r="C181" s="186" t="s">
        <v>193</v>
      </c>
      <c r="D181" s="29" t="s">
        <v>52</v>
      </c>
      <c r="E181" s="29" t="s">
        <v>15</v>
      </c>
      <c r="F181" s="29" t="s">
        <v>19</v>
      </c>
      <c r="G181" s="29" t="s">
        <v>213</v>
      </c>
      <c r="H181" s="29" t="s">
        <v>191</v>
      </c>
      <c r="I181" s="29" t="s">
        <v>220</v>
      </c>
      <c r="J181" s="39">
        <v>90</v>
      </c>
    </row>
    <row r="182" spans="1:10" ht="56.25">
      <c r="A182" s="236"/>
      <c r="B182" s="15"/>
      <c r="C182" s="218" t="s">
        <v>248</v>
      </c>
      <c r="D182" s="197" t="s">
        <v>52</v>
      </c>
      <c r="E182" s="205" t="s">
        <v>15</v>
      </c>
      <c r="F182" s="205" t="s">
        <v>19</v>
      </c>
      <c r="G182" s="205" t="s">
        <v>249</v>
      </c>
      <c r="H182" s="206"/>
      <c r="I182" s="24"/>
      <c r="J182" s="117">
        <f>J184+J185+J183</f>
        <v>1449.8</v>
      </c>
    </row>
    <row r="183" spans="1:10" ht="36">
      <c r="A183" s="236"/>
      <c r="B183" s="15"/>
      <c r="C183" s="187" t="s">
        <v>193</v>
      </c>
      <c r="D183" s="87" t="s">
        <v>52</v>
      </c>
      <c r="E183" s="87" t="s">
        <v>15</v>
      </c>
      <c r="F183" s="87" t="s">
        <v>19</v>
      </c>
      <c r="G183" s="87" t="s">
        <v>249</v>
      </c>
      <c r="H183" s="87" t="s">
        <v>191</v>
      </c>
      <c r="I183" s="37" t="s">
        <v>39</v>
      </c>
      <c r="J183" s="219">
        <f>100+199.5</f>
        <v>299.5</v>
      </c>
    </row>
    <row r="184" spans="1:10" ht="36">
      <c r="A184" s="236"/>
      <c r="B184" s="15"/>
      <c r="C184" s="183" t="s">
        <v>193</v>
      </c>
      <c r="D184" s="81" t="s">
        <v>52</v>
      </c>
      <c r="E184" s="81" t="s">
        <v>15</v>
      </c>
      <c r="F184" s="81" t="s">
        <v>19</v>
      </c>
      <c r="G184" s="81" t="s">
        <v>249</v>
      </c>
      <c r="H184" s="81" t="s">
        <v>191</v>
      </c>
      <c r="I184" s="27" t="s">
        <v>215</v>
      </c>
      <c r="J184" s="109">
        <v>1036.8</v>
      </c>
    </row>
    <row r="185" spans="1:10" ht="36">
      <c r="A185" s="236"/>
      <c r="B185" s="15"/>
      <c r="C185" s="186" t="s">
        <v>193</v>
      </c>
      <c r="D185" s="47" t="s">
        <v>52</v>
      </c>
      <c r="E185" s="47" t="s">
        <v>15</v>
      </c>
      <c r="F185" s="47" t="s">
        <v>19</v>
      </c>
      <c r="G185" s="47" t="s">
        <v>249</v>
      </c>
      <c r="H185" s="47" t="s">
        <v>191</v>
      </c>
      <c r="I185" s="29" t="s">
        <v>220</v>
      </c>
      <c r="J185" s="39">
        <v>113.5</v>
      </c>
    </row>
    <row r="186" spans="1:10" ht="37.5">
      <c r="A186" s="236"/>
      <c r="B186" s="15"/>
      <c r="C186" s="218" t="s">
        <v>246</v>
      </c>
      <c r="D186" s="197" t="s">
        <v>52</v>
      </c>
      <c r="E186" s="205" t="s">
        <v>15</v>
      </c>
      <c r="F186" s="205" t="s">
        <v>19</v>
      </c>
      <c r="G186" s="205" t="s">
        <v>247</v>
      </c>
      <c r="H186" s="206"/>
      <c r="I186" s="24"/>
      <c r="J186" s="117">
        <f>J188+J187</f>
        <v>546.8</v>
      </c>
    </row>
    <row r="187" spans="1:10" ht="36">
      <c r="A187" s="236"/>
      <c r="B187" s="15"/>
      <c r="C187" s="187" t="s">
        <v>193</v>
      </c>
      <c r="D187" s="87" t="s">
        <v>52</v>
      </c>
      <c r="E187" s="87" t="s">
        <v>15</v>
      </c>
      <c r="F187" s="87" t="s">
        <v>19</v>
      </c>
      <c r="G187" s="87" t="s">
        <v>247</v>
      </c>
      <c r="H187" s="87" t="s">
        <v>191</v>
      </c>
      <c r="I187" s="37" t="s">
        <v>39</v>
      </c>
      <c r="J187" s="216">
        <v>348</v>
      </c>
    </row>
    <row r="188" spans="1:10" ht="36">
      <c r="A188" s="236"/>
      <c r="B188" s="15"/>
      <c r="C188" s="190" t="s">
        <v>193</v>
      </c>
      <c r="D188" s="47" t="s">
        <v>52</v>
      </c>
      <c r="E188" s="47" t="s">
        <v>15</v>
      </c>
      <c r="F188" s="47" t="s">
        <v>19</v>
      </c>
      <c r="G188" s="47" t="s">
        <v>247</v>
      </c>
      <c r="H188" s="47" t="s">
        <v>191</v>
      </c>
      <c r="I188" s="29" t="s">
        <v>220</v>
      </c>
      <c r="J188" s="39">
        <f>298.6-99.9+0.1</f>
        <v>198.8</v>
      </c>
    </row>
    <row r="189" spans="1:10" ht="56.25">
      <c r="A189" s="236"/>
      <c r="B189" s="15"/>
      <c r="C189" s="1" t="s">
        <v>296</v>
      </c>
      <c r="D189" s="36" t="s">
        <v>52</v>
      </c>
      <c r="E189" s="48" t="s">
        <v>15</v>
      </c>
      <c r="F189" s="48" t="s">
        <v>19</v>
      </c>
      <c r="G189" s="48" t="s">
        <v>295</v>
      </c>
      <c r="H189" s="87"/>
      <c r="I189" s="37"/>
      <c r="J189" s="90">
        <f>J190</f>
        <v>7780</v>
      </c>
    </row>
    <row r="190" spans="1:10" ht="36">
      <c r="A190" s="236"/>
      <c r="B190" s="15"/>
      <c r="C190" s="183" t="s">
        <v>193</v>
      </c>
      <c r="D190" s="81" t="s">
        <v>52</v>
      </c>
      <c r="E190" s="81" t="s">
        <v>15</v>
      </c>
      <c r="F190" s="81" t="s">
        <v>19</v>
      </c>
      <c r="G190" s="81" t="s">
        <v>295</v>
      </c>
      <c r="H190" s="81" t="s">
        <v>191</v>
      </c>
      <c r="I190" s="27" t="s">
        <v>289</v>
      </c>
      <c r="J190" s="109">
        <v>7780</v>
      </c>
    </row>
    <row r="191" spans="1:10" ht="75">
      <c r="A191" s="236"/>
      <c r="B191" s="15"/>
      <c r="C191" s="1" t="s">
        <v>292</v>
      </c>
      <c r="D191" s="36" t="s">
        <v>52</v>
      </c>
      <c r="E191" s="48" t="s">
        <v>15</v>
      </c>
      <c r="F191" s="48" t="s">
        <v>19</v>
      </c>
      <c r="G191" s="48" t="s">
        <v>291</v>
      </c>
      <c r="H191" s="87"/>
      <c r="I191" s="37"/>
      <c r="J191" s="90">
        <f>J192</f>
        <v>7724.7</v>
      </c>
    </row>
    <row r="192" spans="1:10" ht="36">
      <c r="A192" s="236"/>
      <c r="B192" s="15"/>
      <c r="C192" s="186" t="s">
        <v>193</v>
      </c>
      <c r="D192" s="47" t="s">
        <v>52</v>
      </c>
      <c r="E192" s="47" t="s">
        <v>15</v>
      </c>
      <c r="F192" s="47" t="s">
        <v>19</v>
      </c>
      <c r="G192" s="47" t="s">
        <v>291</v>
      </c>
      <c r="H192" s="47" t="s">
        <v>191</v>
      </c>
      <c r="I192" s="29" t="s">
        <v>274</v>
      </c>
      <c r="J192" s="39">
        <v>7724.7</v>
      </c>
    </row>
    <row r="193" spans="1:10" ht="57.75" customHeight="1">
      <c r="A193" s="236"/>
      <c r="B193" s="15"/>
      <c r="C193" s="1" t="s">
        <v>306</v>
      </c>
      <c r="D193" s="36" t="s">
        <v>52</v>
      </c>
      <c r="E193" s="26" t="s">
        <v>15</v>
      </c>
      <c r="F193" s="26" t="s">
        <v>19</v>
      </c>
      <c r="G193" s="26" t="s">
        <v>304</v>
      </c>
      <c r="H193" s="37"/>
      <c r="I193" s="37"/>
      <c r="J193" s="88">
        <f>J194</f>
        <v>2120</v>
      </c>
    </row>
    <row r="194" spans="1:10" ht="36">
      <c r="A194" s="236"/>
      <c r="B194" s="15"/>
      <c r="C194" s="2" t="s">
        <v>182</v>
      </c>
      <c r="D194" s="47" t="s">
        <v>52</v>
      </c>
      <c r="E194" s="29" t="s">
        <v>15</v>
      </c>
      <c r="F194" s="29" t="s">
        <v>19</v>
      </c>
      <c r="G194" s="29" t="s">
        <v>304</v>
      </c>
      <c r="H194" s="29" t="s">
        <v>85</v>
      </c>
      <c r="I194" s="29" t="s">
        <v>305</v>
      </c>
      <c r="J194" s="39">
        <v>2120</v>
      </c>
    </row>
    <row r="195" spans="1:10" ht="18.75">
      <c r="A195" s="236"/>
      <c r="B195" s="15"/>
      <c r="C195" s="19" t="s">
        <v>30</v>
      </c>
      <c r="D195" s="64" t="s">
        <v>52</v>
      </c>
      <c r="E195" s="17" t="s">
        <v>15</v>
      </c>
      <c r="F195" s="71" t="s">
        <v>29</v>
      </c>
      <c r="G195" s="65"/>
      <c r="H195" s="65"/>
      <c r="I195" s="65"/>
      <c r="J195" s="74">
        <f>J201+J196</f>
        <v>8073.6</v>
      </c>
    </row>
    <row r="196" spans="1:10" ht="75">
      <c r="A196" s="236"/>
      <c r="B196" s="15"/>
      <c r="C196" s="104" t="s">
        <v>229</v>
      </c>
      <c r="D196" s="75" t="s">
        <v>52</v>
      </c>
      <c r="E196" s="64" t="s">
        <v>15</v>
      </c>
      <c r="F196" s="102" t="s">
        <v>29</v>
      </c>
      <c r="G196" s="102" t="s">
        <v>227</v>
      </c>
      <c r="H196" s="92"/>
      <c r="I196" s="65"/>
      <c r="J196" s="18">
        <f>J197+J199</f>
        <v>1919.5</v>
      </c>
    </row>
    <row r="197" spans="1:10" ht="93.75">
      <c r="A197" s="236"/>
      <c r="B197" s="15"/>
      <c r="C197" s="86" t="s">
        <v>251</v>
      </c>
      <c r="D197" s="36" t="s">
        <v>52</v>
      </c>
      <c r="E197" s="36" t="s">
        <v>15</v>
      </c>
      <c r="F197" s="48" t="s">
        <v>29</v>
      </c>
      <c r="G197" s="48" t="s">
        <v>250</v>
      </c>
      <c r="H197" s="87"/>
      <c r="I197" s="37"/>
      <c r="J197" s="28">
        <f>J198</f>
        <v>133.9</v>
      </c>
    </row>
    <row r="198" spans="1:10" ht="36">
      <c r="A198" s="236"/>
      <c r="B198" s="15"/>
      <c r="C198" s="186" t="s">
        <v>193</v>
      </c>
      <c r="D198" s="47" t="s">
        <v>52</v>
      </c>
      <c r="E198" s="47" t="s">
        <v>15</v>
      </c>
      <c r="F198" s="47" t="s">
        <v>29</v>
      </c>
      <c r="G198" s="47" t="s">
        <v>250</v>
      </c>
      <c r="H198" s="47" t="s">
        <v>191</v>
      </c>
      <c r="I198" s="29" t="s">
        <v>215</v>
      </c>
      <c r="J198" s="3">
        <v>133.9</v>
      </c>
    </row>
    <row r="199" spans="1:10" ht="18.75">
      <c r="A199" s="236"/>
      <c r="B199" s="15"/>
      <c r="C199" s="191" t="s">
        <v>261</v>
      </c>
      <c r="D199" s="36" t="s">
        <v>52</v>
      </c>
      <c r="E199" s="36" t="s">
        <v>15</v>
      </c>
      <c r="F199" s="48" t="s">
        <v>29</v>
      </c>
      <c r="G199" s="48" t="s">
        <v>262</v>
      </c>
      <c r="H199" s="87"/>
      <c r="I199" s="87"/>
      <c r="J199" s="90">
        <f>J200</f>
        <v>1785.6</v>
      </c>
    </row>
    <row r="200" spans="1:10" ht="36">
      <c r="A200" s="236"/>
      <c r="B200" s="15"/>
      <c r="C200" s="183" t="s">
        <v>193</v>
      </c>
      <c r="D200" s="47" t="s">
        <v>52</v>
      </c>
      <c r="E200" s="47" t="s">
        <v>15</v>
      </c>
      <c r="F200" s="47" t="s">
        <v>29</v>
      </c>
      <c r="G200" s="47" t="s">
        <v>262</v>
      </c>
      <c r="H200" s="47" t="s">
        <v>191</v>
      </c>
      <c r="I200" s="47" t="s">
        <v>263</v>
      </c>
      <c r="J200" s="103">
        <v>1785.6</v>
      </c>
    </row>
    <row r="201" spans="1:10" ht="18.75">
      <c r="A201" s="236"/>
      <c r="B201" s="15"/>
      <c r="C201" s="21" t="s">
        <v>99</v>
      </c>
      <c r="D201" s="20" t="s">
        <v>52</v>
      </c>
      <c r="E201" s="23" t="s">
        <v>15</v>
      </c>
      <c r="F201" s="45" t="s">
        <v>29</v>
      </c>
      <c r="G201" s="45" t="s">
        <v>113</v>
      </c>
      <c r="H201" s="42"/>
      <c r="I201" s="20"/>
      <c r="J201" s="22">
        <f>J202</f>
        <v>6154.1</v>
      </c>
    </row>
    <row r="202" spans="1:10" ht="23.25" customHeight="1">
      <c r="A202" s="236"/>
      <c r="B202" s="15"/>
      <c r="C202" s="21" t="s">
        <v>100</v>
      </c>
      <c r="D202" s="20" t="s">
        <v>52</v>
      </c>
      <c r="E202" s="23" t="s">
        <v>15</v>
      </c>
      <c r="F202" s="45" t="s">
        <v>29</v>
      </c>
      <c r="G202" s="45" t="s">
        <v>114</v>
      </c>
      <c r="H202" s="20"/>
      <c r="I202" s="20"/>
      <c r="J202" s="22">
        <f>J203+J205+J207+J210+J212</f>
        <v>6154.1</v>
      </c>
    </row>
    <row r="203" spans="1:10" ht="37.5">
      <c r="A203" s="236"/>
      <c r="B203" s="15"/>
      <c r="C203" s="25" t="s">
        <v>144</v>
      </c>
      <c r="D203" s="26" t="s">
        <v>52</v>
      </c>
      <c r="E203" s="26" t="s">
        <v>15</v>
      </c>
      <c r="F203" s="45" t="s">
        <v>29</v>
      </c>
      <c r="G203" s="45" t="s">
        <v>154</v>
      </c>
      <c r="H203" s="26"/>
      <c r="I203" s="26"/>
      <c r="J203" s="28">
        <f>J204</f>
        <v>2465.5</v>
      </c>
    </row>
    <row r="204" spans="1:10" ht="36">
      <c r="A204" s="236"/>
      <c r="B204" s="15"/>
      <c r="C204" s="184" t="s">
        <v>193</v>
      </c>
      <c r="D204" s="27" t="s">
        <v>52</v>
      </c>
      <c r="E204" s="27" t="s">
        <v>15</v>
      </c>
      <c r="F204" s="27" t="s">
        <v>29</v>
      </c>
      <c r="G204" s="27" t="s">
        <v>154</v>
      </c>
      <c r="H204" s="27" t="s">
        <v>191</v>
      </c>
      <c r="I204" s="27" t="s">
        <v>39</v>
      </c>
      <c r="J204" s="232">
        <f>2465.4+0.1+161.2-161.2</f>
        <v>2465.5</v>
      </c>
    </row>
    <row r="205" spans="1:10" ht="37.5">
      <c r="A205" s="236"/>
      <c r="B205" s="15"/>
      <c r="C205" s="25" t="s">
        <v>145</v>
      </c>
      <c r="D205" s="26" t="s">
        <v>52</v>
      </c>
      <c r="E205" s="45" t="s">
        <v>15</v>
      </c>
      <c r="F205" s="26" t="s">
        <v>29</v>
      </c>
      <c r="G205" s="45" t="s">
        <v>155</v>
      </c>
      <c r="H205" s="37"/>
      <c r="I205" s="37"/>
      <c r="J205" s="28">
        <f>J206</f>
        <v>210</v>
      </c>
    </row>
    <row r="206" spans="1:10" ht="36">
      <c r="A206" s="236"/>
      <c r="B206" s="15"/>
      <c r="C206" s="184" t="s">
        <v>193</v>
      </c>
      <c r="D206" s="29" t="s">
        <v>52</v>
      </c>
      <c r="E206" s="29" t="s">
        <v>15</v>
      </c>
      <c r="F206" s="29" t="s">
        <v>29</v>
      </c>
      <c r="G206" s="29" t="s">
        <v>155</v>
      </c>
      <c r="H206" s="29" t="s">
        <v>191</v>
      </c>
      <c r="I206" s="29" t="s">
        <v>39</v>
      </c>
      <c r="J206" s="217">
        <f>150+60</f>
        <v>210</v>
      </c>
    </row>
    <row r="207" spans="1:10" ht="37.5">
      <c r="A207" s="236"/>
      <c r="B207" s="15"/>
      <c r="C207" s="67" t="s">
        <v>146</v>
      </c>
      <c r="D207" s="197" t="s">
        <v>52</v>
      </c>
      <c r="E207" s="23" t="s">
        <v>15</v>
      </c>
      <c r="F207" s="23" t="s">
        <v>29</v>
      </c>
      <c r="G207" s="68" t="s">
        <v>156</v>
      </c>
      <c r="H207" s="24"/>
      <c r="I207" s="24"/>
      <c r="J207" s="201">
        <f>J208+J209</f>
        <v>1732.6</v>
      </c>
    </row>
    <row r="208" spans="1:10" ht="36">
      <c r="A208" s="236"/>
      <c r="B208" s="15"/>
      <c r="C208" s="199" t="s">
        <v>193</v>
      </c>
      <c r="D208" s="87" t="s">
        <v>52</v>
      </c>
      <c r="E208" s="37" t="s">
        <v>15</v>
      </c>
      <c r="F208" s="37" t="s">
        <v>29</v>
      </c>
      <c r="G208" s="37" t="s">
        <v>156</v>
      </c>
      <c r="H208" s="37" t="s">
        <v>191</v>
      </c>
      <c r="I208" s="37" t="s">
        <v>39</v>
      </c>
      <c r="J208" s="203">
        <f>924.4+713.2</f>
        <v>1637.6</v>
      </c>
    </row>
    <row r="209" spans="1:10" ht="36">
      <c r="A209" s="236"/>
      <c r="B209" s="15"/>
      <c r="C209" s="184" t="s">
        <v>193</v>
      </c>
      <c r="D209" s="47" t="s">
        <v>52</v>
      </c>
      <c r="E209" s="29" t="s">
        <v>15</v>
      </c>
      <c r="F209" s="29" t="s">
        <v>29</v>
      </c>
      <c r="G209" s="29" t="s">
        <v>156</v>
      </c>
      <c r="H209" s="29" t="s">
        <v>191</v>
      </c>
      <c r="I209" s="29" t="s">
        <v>220</v>
      </c>
      <c r="J209" s="30">
        <v>95</v>
      </c>
    </row>
    <row r="210" spans="1:10" ht="37.5">
      <c r="A210" s="236"/>
      <c r="B210" s="15"/>
      <c r="C210" s="31" t="s">
        <v>147</v>
      </c>
      <c r="D210" s="32" t="s">
        <v>52</v>
      </c>
      <c r="E210" s="33" t="s">
        <v>15</v>
      </c>
      <c r="F210" s="33" t="s">
        <v>29</v>
      </c>
      <c r="G210" s="111" t="s">
        <v>157</v>
      </c>
      <c r="H210" s="34"/>
      <c r="I210" s="66"/>
      <c r="J210" s="112">
        <f>J211</f>
        <v>1664.8</v>
      </c>
    </row>
    <row r="211" spans="1:10" ht="36">
      <c r="A211" s="236"/>
      <c r="B211" s="15"/>
      <c r="C211" s="184" t="s">
        <v>193</v>
      </c>
      <c r="D211" s="29" t="s">
        <v>52</v>
      </c>
      <c r="E211" s="29" t="s">
        <v>15</v>
      </c>
      <c r="F211" s="29" t="s">
        <v>29</v>
      </c>
      <c r="G211" s="29" t="s">
        <v>157</v>
      </c>
      <c r="H211" s="29" t="s">
        <v>191</v>
      </c>
      <c r="I211" s="29" t="s">
        <v>39</v>
      </c>
      <c r="J211" s="30">
        <v>1664.8</v>
      </c>
    </row>
    <row r="212" spans="1:10" ht="56.25">
      <c r="A212" s="236"/>
      <c r="B212" s="15"/>
      <c r="C212" s="31" t="s">
        <v>294</v>
      </c>
      <c r="D212" s="32" t="s">
        <v>52</v>
      </c>
      <c r="E212" s="33" t="s">
        <v>15</v>
      </c>
      <c r="F212" s="33" t="s">
        <v>29</v>
      </c>
      <c r="G212" s="111" t="s">
        <v>293</v>
      </c>
      <c r="H212" s="34"/>
      <c r="I212" s="66"/>
      <c r="J212" s="112">
        <f>J213</f>
        <v>81.2</v>
      </c>
    </row>
    <row r="213" spans="1:10" ht="36">
      <c r="A213" s="236"/>
      <c r="B213" s="15"/>
      <c r="C213" s="184" t="s">
        <v>193</v>
      </c>
      <c r="D213" s="29" t="s">
        <v>52</v>
      </c>
      <c r="E213" s="29" t="s">
        <v>15</v>
      </c>
      <c r="F213" s="29" t="s">
        <v>29</v>
      </c>
      <c r="G213" s="29" t="s">
        <v>293</v>
      </c>
      <c r="H213" s="29" t="s">
        <v>191</v>
      </c>
      <c r="I213" s="29" t="s">
        <v>274</v>
      </c>
      <c r="J213" s="30">
        <v>81.2</v>
      </c>
    </row>
    <row r="214" spans="1:10" ht="18.75">
      <c r="A214" s="236"/>
      <c r="B214" s="15"/>
      <c r="C214" s="19" t="s">
        <v>185</v>
      </c>
      <c r="D214" s="17" t="s">
        <v>52</v>
      </c>
      <c r="E214" s="71" t="s">
        <v>67</v>
      </c>
      <c r="F214" s="65"/>
      <c r="G214" s="65"/>
      <c r="H214" s="65"/>
      <c r="I214" s="65"/>
      <c r="J214" s="179">
        <f>J215</f>
        <v>48.1</v>
      </c>
    </row>
    <row r="215" spans="1:10" ht="18.75">
      <c r="A215" s="236"/>
      <c r="B215" s="15"/>
      <c r="C215" s="19" t="s">
        <v>81</v>
      </c>
      <c r="D215" s="17" t="s">
        <v>52</v>
      </c>
      <c r="E215" s="71" t="s">
        <v>67</v>
      </c>
      <c r="F215" s="71" t="s">
        <v>80</v>
      </c>
      <c r="G215" s="65"/>
      <c r="H215" s="65"/>
      <c r="I215" s="65"/>
      <c r="J215" s="105">
        <f>J216</f>
        <v>48.1</v>
      </c>
    </row>
    <row r="216" spans="1:10" ht="18.75">
      <c r="A216" s="236"/>
      <c r="B216" s="15"/>
      <c r="C216" s="31" t="s">
        <v>99</v>
      </c>
      <c r="D216" s="20" t="s">
        <v>52</v>
      </c>
      <c r="E216" s="20" t="s">
        <v>67</v>
      </c>
      <c r="F216" s="20" t="s">
        <v>80</v>
      </c>
      <c r="G216" s="20" t="s">
        <v>113</v>
      </c>
      <c r="H216" s="42"/>
      <c r="I216" s="42"/>
      <c r="J216" s="105">
        <f>J217</f>
        <v>48.1</v>
      </c>
    </row>
    <row r="217" spans="1:10" ht="18.75">
      <c r="A217" s="236"/>
      <c r="B217" s="15"/>
      <c r="C217" s="21" t="s">
        <v>100</v>
      </c>
      <c r="D217" s="20" t="s">
        <v>52</v>
      </c>
      <c r="E217" s="20" t="s">
        <v>67</v>
      </c>
      <c r="F217" s="20" t="s">
        <v>80</v>
      </c>
      <c r="G217" s="20" t="s">
        <v>114</v>
      </c>
      <c r="H217" s="20"/>
      <c r="I217" s="42"/>
      <c r="J217" s="93">
        <f>J218</f>
        <v>48.1</v>
      </c>
    </row>
    <row r="218" spans="1:10" ht="58.5" customHeight="1">
      <c r="A218" s="236"/>
      <c r="B218" s="15"/>
      <c r="C218" s="113" t="s">
        <v>207</v>
      </c>
      <c r="D218" s="51" t="s">
        <v>52</v>
      </c>
      <c r="E218" s="51" t="s">
        <v>67</v>
      </c>
      <c r="F218" s="51" t="s">
        <v>80</v>
      </c>
      <c r="G218" s="51" t="s">
        <v>160</v>
      </c>
      <c r="H218" s="51"/>
      <c r="I218" s="62"/>
      <c r="J218" s="114">
        <f>J219</f>
        <v>48.1</v>
      </c>
    </row>
    <row r="219" spans="1:10" ht="18.75">
      <c r="A219" s="236"/>
      <c r="B219" s="15"/>
      <c r="C219" s="115" t="s">
        <v>101</v>
      </c>
      <c r="D219" s="65" t="s">
        <v>52</v>
      </c>
      <c r="E219" s="100" t="s">
        <v>67</v>
      </c>
      <c r="F219" s="100" t="s">
        <v>80</v>
      </c>
      <c r="G219" s="100" t="s">
        <v>160</v>
      </c>
      <c r="H219" s="100" t="s">
        <v>83</v>
      </c>
      <c r="I219" s="100" t="s">
        <v>50</v>
      </c>
      <c r="J219" s="101">
        <v>48.1</v>
      </c>
    </row>
    <row r="220" spans="1:10" ht="18.75">
      <c r="A220" s="236"/>
      <c r="B220" s="15"/>
      <c r="C220" s="83" t="s">
        <v>158</v>
      </c>
      <c r="D220" s="73" t="s">
        <v>52</v>
      </c>
      <c r="E220" s="41" t="s">
        <v>20</v>
      </c>
      <c r="F220" s="42"/>
      <c r="G220" s="42" t="s">
        <v>38</v>
      </c>
      <c r="H220" s="42" t="s">
        <v>38</v>
      </c>
      <c r="I220" s="65"/>
      <c r="J220" s="93">
        <f>J221+J231</f>
        <v>6895.500000000001</v>
      </c>
    </row>
    <row r="221" spans="1:10" ht="18.75">
      <c r="A221" s="236"/>
      <c r="B221" s="15"/>
      <c r="C221" s="86" t="s">
        <v>40</v>
      </c>
      <c r="D221" s="102" t="s">
        <v>52</v>
      </c>
      <c r="E221" s="45" t="s">
        <v>20</v>
      </c>
      <c r="F221" s="26" t="s">
        <v>21</v>
      </c>
      <c r="G221" s="45" t="s">
        <v>38</v>
      </c>
      <c r="H221" s="45" t="s">
        <v>38</v>
      </c>
      <c r="I221" s="42"/>
      <c r="J221" s="90">
        <f>J222</f>
        <v>6808.400000000001</v>
      </c>
    </row>
    <row r="222" spans="1:10" ht="56.25" customHeight="1">
      <c r="A222" s="236"/>
      <c r="B222" s="15"/>
      <c r="C222" s="31" t="s">
        <v>178</v>
      </c>
      <c r="D222" s="48" t="s">
        <v>52</v>
      </c>
      <c r="E222" s="20" t="s">
        <v>20</v>
      </c>
      <c r="F222" s="20" t="s">
        <v>21</v>
      </c>
      <c r="G222" s="20" t="s">
        <v>175</v>
      </c>
      <c r="H222" s="45"/>
      <c r="I222" s="37"/>
      <c r="J222" s="90">
        <f>J223+J229+J227</f>
        <v>6808.400000000001</v>
      </c>
    </row>
    <row r="223" spans="1:10" ht="93.75">
      <c r="A223" s="236"/>
      <c r="B223" s="15"/>
      <c r="C223" s="116" t="s">
        <v>179</v>
      </c>
      <c r="D223" s="23" t="s">
        <v>52</v>
      </c>
      <c r="E223" s="68" t="s">
        <v>20</v>
      </c>
      <c r="F223" s="23" t="s">
        <v>21</v>
      </c>
      <c r="G223" s="23" t="s">
        <v>176</v>
      </c>
      <c r="H223" s="24"/>
      <c r="I223" s="24"/>
      <c r="J223" s="117">
        <f>J224+J225+J226</f>
        <v>6213.6</v>
      </c>
    </row>
    <row r="224" spans="1:10" ht="32.25" customHeight="1">
      <c r="A224" s="236"/>
      <c r="B224" s="15"/>
      <c r="C224" s="187" t="s">
        <v>212</v>
      </c>
      <c r="D224" s="87" t="s">
        <v>52</v>
      </c>
      <c r="E224" s="37" t="s">
        <v>20</v>
      </c>
      <c r="F224" s="37" t="s">
        <v>21</v>
      </c>
      <c r="G224" s="37" t="s">
        <v>176</v>
      </c>
      <c r="H224" s="37" t="s">
        <v>211</v>
      </c>
      <c r="I224" s="37" t="s">
        <v>39</v>
      </c>
      <c r="J224" s="231">
        <f>5449.3-506.3</f>
        <v>4943</v>
      </c>
    </row>
    <row r="225" spans="1:10" ht="36">
      <c r="A225" s="236"/>
      <c r="B225" s="15"/>
      <c r="C225" s="183" t="s">
        <v>193</v>
      </c>
      <c r="D225" s="27" t="s">
        <v>52</v>
      </c>
      <c r="E225" s="27" t="s">
        <v>20</v>
      </c>
      <c r="F225" s="27" t="s">
        <v>21</v>
      </c>
      <c r="G225" s="27" t="s">
        <v>176</v>
      </c>
      <c r="H225" s="27" t="s">
        <v>191</v>
      </c>
      <c r="I225" s="27" t="s">
        <v>39</v>
      </c>
      <c r="J225" s="4">
        <v>1219.5</v>
      </c>
    </row>
    <row r="226" spans="1:10" ht="31.5" customHeight="1">
      <c r="A226" s="236"/>
      <c r="B226" s="15"/>
      <c r="C226" s="188" t="s">
        <v>194</v>
      </c>
      <c r="D226" s="47" t="s">
        <v>52</v>
      </c>
      <c r="E226" s="29" t="s">
        <v>20</v>
      </c>
      <c r="F226" s="29" t="s">
        <v>21</v>
      </c>
      <c r="G226" s="29" t="s">
        <v>176</v>
      </c>
      <c r="H226" s="29" t="s">
        <v>192</v>
      </c>
      <c r="I226" s="29" t="s">
        <v>39</v>
      </c>
      <c r="J226" s="103">
        <f>50.8+0.3</f>
        <v>51.099999999999994</v>
      </c>
    </row>
    <row r="227" spans="1:10" ht="98.25" customHeight="1">
      <c r="A227" s="236"/>
      <c r="B227" s="15"/>
      <c r="C227" s="44" t="s">
        <v>301</v>
      </c>
      <c r="D227" s="26" t="s">
        <v>52</v>
      </c>
      <c r="E227" s="45" t="s">
        <v>20</v>
      </c>
      <c r="F227" s="26" t="s">
        <v>21</v>
      </c>
      <c r="G227" s="26" t="s">
        <v>299</v>
      </c>
      <c r="H227" s="37"/>
      <c r="I227" s="37"/>
      <c r="J227" s="90">
        <f>J228</f>
        <v>494.8</v>
      </c>
    </row>
    <row r="228" spans="1:10" ht="31.5" customHeight="1">
      <c r="A228" s="236"/>
      <c r="B228" s="15"/>
      <c r="C228" s="186" t="s">
        <v>212</v>
      </c>
      <c r="D228" s="47" t="s">
        <v>52</v>
      </c>
      <c r="E228" s="29" t="s">
        <v>20</v>
      </c>
      <c r="F228" s="29" t="s">
        <v>21</v>
      </c>
      <c r="G228" s="29" t="s">
        <v>299</v>
      </c>
      <c r="H228" s="29" t="s">
        <v>211</v>
      </c>
      <c r="I228" s="29" t="s">
        <v>300</v>
      </c>
      <c r="J228" s="103">
        <v>494.8</v>
      </c>
    </row>
    <row r="229" spans="1:10" ht="93.75">
      <c r="A229" s="236"/>
      <c r="B229" s="15"/>
      <c r="C229" s="25" t="s">
        <v>177</v>
      </c>
      <c r="D229" s="26" t="s">
        <v>52</v>
      </c>
      <c r="E229" s="26" t="s">
        <v>20</v>
      </c>
      <c r="F229" s="26" t="s">
        <v>21</v>
      </c>
      <c r="G229" s="26" t="s">
        <v>180</v>
      </c>
      <c r="H229" s="45"/>
      <c r="I229" s="118"/>
      <c r="J229" s="119">
        <f>J230</f>
        <v>100</v>
      </c>
    </row>
    <row r="230" spans="1:10" ht="29.25" customHeight="1">
      <c r="A230" s="236"/>
      <c r="B230" s="15"/>
      <c r="C230" s="2" t="s">
        <v>205</v>
      </c>
      <c r="D230" s="29" t="s">
        <v>52</v>
      </c>
      <c r="E230" s="29" t="s">
        <v>20</v>
      </c>
      <c r="F230" s="29" t="s">
        <v>21</v>
      </c>
      <c r="G230" s="29" t="s">
        <v>180</v>
      </c>
      <c r="H230" s="29" t="s">
        <v>206</v>
      </c>
      <c r="I230" s="27" t="s">
        <v>215</v>
      </c>
      <c r="J230" s="3">
        <v>100</v>
      </c>
    </row>
    <row r="231" spans="1:10" ht="18.75">
      <c r="A231" s="236"/>
      <c r="B231" s="15"/>
      <c r="C231" s="83" t="s">
        <v>78</v>
      </c>
      <c r="D231" s="73" t="s">
        <v>52</v>
      </c>
      <c r="E231" s="41" t="s">
        <v>20</v>
      </c>
      <c r="F231" s="20" t="s">
        <v>79</v>
      </c>
      <c r="G231" s="42"/>
      <c r="H231" s="42"/>
      <c r="I231" s="42"/>
      <c r="J231" s="93">
        <f>J232</f>
        <v>87.1</v>
      </c>
    </row>
    <row r="232" spans="1:10" ht="18.75">
      <c r="A232" s="236"/>
      <c r="B232" s="15"/>
      <c r="C232" s="21" t="s">
        <v>99</v>
      </c>
      <c r="D232" s="73" t="s">
        <v>52</v>
      </c>
      <c r="E232" s="20" t="s">
        <v>20</v>
      </c>
      <c r="F232" s="20" t="s">
        <v>79</v>
      </c>
      <c r="G232" s="20" t="s">
        <v>113</v>
      </c>
      <c r="H232" s="42"/>
      <c r="I232" s="42"/>
      <c r="J232" s="93">
        <f>J233</f>
        <v>87.1</v>
      </c>
    </row>
    <row r="233" spans="1:10" ht="18.75">
      <c r="A233" s="236"/>
      <c r="B233" s="15"/>
      <c r="C233" s="21" t="s">
        <v>100</v>
      </c>
      <c r="D233" s="73" t="s">
        <v>52</v>
      </c>
      <c r="E233" s="20" t="s">
        <v>20</v>
      </c>
      <c r="F233" s="20" t="s">
        <v>79</v>
      </c>
      <c r="G233" s="20" t="s">
        <v>114</v>
      </c>
      <c r="H233" s="20"/>
      <c r="I233" s="42"/>
      <c r="J233" s="93">
        <f>J234</f>
        <v>87.1</v>
      </c>
    </row>
    <row r="234" spans="1:10" ht="75">
      <c r="A234" s="236"/>
      <c r="B234" s="15"/>
      <c r="C234" s="94" t="s">
        <v>208</v>
      </c>
      <c r="D234" s="95" t="s">
        <v>52</v>
      </c>
      <c r="E234" s="51" t="s">
        <v>20</v>
      </c>
      <c r="F234" s="51" t="s">
        <v>79</v>
      </c>
      <c r="G234" s="51" t="s">
        <v>161</v>
      </c>
      <c r="H234" s="51"/>
      <c r="I234" s="62"/>
      <c r="J234" s="114">
        <f>J235</f>
        <v>87.1</v>
      </c>
    </row>
    <row r="235" spans="1:10" ht="18.75">
      <c r="A235" s="236"/>
      <c r="B235" s="15"/>
      <c r="C235" s="115" t="s">
        <v>101</v>
      </c>
      <c r="D235" s="99" t="s">
        <v>52</v>
      </c>
      <c r="E235" s="100" t="s">
        <v>20</v>
      </c>
      <c r="F235" s="100" t="s">
        <v>79</v>
      </c>
      <c r="G235" s="100" t="s">
        <v>161</v>
      </c>
      <c r="H235" s="100" t="s">
        <v>83</v>
      </c>
      <c r="I235" s="100" t="s">
        <v>50</v>
      </c>
      <c r="J235" s="101">
        <v>87.1</v>
      </c>
    </row>
    <row r="236" spans="1:10" ht="18.75">
      <c r="A236" s="236"/>
      <c r="B236" s="15"/>
      <c r="C236" s="21" t="s">
        <v>22</v>
      </c>
      <c r="D236" s="20" t="s">
        <v>52</v>
      </c>
      <c r="E236" s="20" t="s">
        <v>23</v>
      </c>
      <c r="F236" s="20"/>
      <c r="G236" s="20"/>
      <c r="H236" s="42"/>
      <c r="I236" s="65"/>
      <c r="J236" s="120">
        <f>J237</f>
        <v>560</v>
      </c>
    </row>
    <row r="237" spans="1:10" ht="18.75">
      <c r="A237" s="236"/>
      <c r="B237" s="15"/>
      <c r="C237" s="121" t="s">
        <v>58</v>
      </c>
      <c r="D237" s="41" t="s">
        <v>52</v>
      </c>
      <c r="E237" s="20" t="s">
        <v>23</v>
      </c>
      <c r="F237" s="20" t="s">
        <v>59</v>
      </c>
      <c r="G237" s="70"/>
      <c r="H237" s="42"/>
      <c r="I237" s="42"/>
      <c r="J237" s="122">
        <f>J238</f>
        <v>560</v>
      </c>
    </row>
    <row r="238" spans="1:10" ht="18.75">
      <c r="A238" s="236"/>
      <c r="B238" s="15"/>
      <c r="C238" s="19" t="s">
        <v>99</v>
      </c>
      <c r="D238" s="64" t="s">
        <v>52</v>
      </c>
      <c r="E238" s="17" t="s">
        <v>23</v>
      </c>
      <c r="F238" s="17" t="s">
        <v>59</v>
      </c>
      <c r="G238" s="20" t="s">
        <v>113</v>
      </c>
      <c r="H238" s="65"/>
      <c r="I238" s="65"/>
      <c r="J238" s="123">
        <f>J239</f>
        <v>560</v>
      </c>
    </row>
    <row r="239" spans="1:10" ht="18.75">
      <c r="A239" s="236"/>
      <c r="B239" s="15"/>
      <c r="C239" s="19" t="s">
        <v>100</v>
      </c>
      <c r="D239" s="17" t="s">
        <v>52</v>
      </c>
      <c r="E239" s="17" t="s">
        <v>23</v>
      </c>
      <c r="F239" s="17" t="s">
        <v>59</v>
      </c>
      <c r="G239" s="17" t="s">
        <v>114</v>
      </c>
      <c r="H239" s="17"/>
      <c r="I239" s="65"/>
      <c r="J239" s="123">
        <f>J240</f>
        <v>560</v>
      </c>
    </row>
    <row r="240" spans="1:10" ht="37.5">
      <c r="A240" s="236"/>
      <c r="B240" s="15"/>
      <c r="C240" s="80" t="s">
        <v>159</v>
      </c>
      <c r="D240" s="48" t="s">
        <v>52</v>
      </c>
      <c r="E240" s="26" t="s">
        <v>23</v>
      </c>
      <c r="F240" s="26" t="s">
        <v>59</v>
      </c>
      <c r="G240" s="26" t="s">
        <v>162</v>
      </c>
      <c r="H240" s="37"/>
      <c r="I240" s="37"/>
      <c r="J240" s="124">
        <f>J241</f>
        <v>560</v>
      </c>
    </row>
    <row r="241" spans="1:10" ht="36">
      <c r="A241" s="236"/>
      <c r="B241" s="15"/>
      <c r="C241" s="125" t="s">
        <v>210</v>
      </c>
      <c r="D241" s="126" t="s">
        <v>52</v>
      </c>
      <c r="E241" s="65" t="s">
        <v>23</v>
      </c>
      <c r="F241" s="127" t="s">
        <v>59</v>
      </c>
      <c r="G241" s="127" t="s">
        <v>162</v>
      </c>
      <c r="H241" s="65" t="s">
        <v>209</v>
      </c>
      <c r="I241" s="65" t="s">
        <v>39</v>
      </c>
      <c r="J241" s="229">
        <f>450+110</f>
        <v>560</v>
      </c>
    </row>
    <row r="242" spans="1:10" ht="23.25" customHeight="1">
      <c r="A242" s="236"/>
      <c r="B242" s="15"/>
      <c r="C242" s="21" t="s">
        <v>5</v>
      </c>
      <c r="D242" s="17" t="s">
        <v>52</v>
      </c>
      <c r="E242" s="20" t="s">
        <v>73</v>
      </c>
      <c r="F242" s="42"/>
      <c r="G242" s="42"/>
      <c r="H242" s="42"/>
      <c r="I242" s="65"/>
      <c r="J242" s="128">
        <f>J243</f>
        <v>57</v>
      </c>
    </row>
    <row r="243" spans="1:10" ht="23.25" customHeight="1">
      <c r="A243" s="236"/>
      <c r="B243" s="15"/>
      <c r="C243" s="19" t="s">
        <v>74</v>
      </c>
      <c r="D243" s="17" t="s">
        <v>52</v>
      </c>
      <c r="E243" s="71" t="s">
        <v>73</v>
      </c>
      <c r="F243" s="17" t="s">
        <v>75</v>
      </c>
      <c r="G243" s="65"/>
      <c r="H243" s="65"/>
      <c r="I243" s="17"/>
      <c r="J243" s="128">
        <f>J244</f>
        <v>57</v>
      </c>
    </row>
    <row r="244" spans="1:10" ht="23.25" customHeight="1">
      <c r="A244" s="236"/>
      <c r="B244" s="15"/>
      <c r="C244" s="21" t="s">
        <v>99</v>
      </c>
      <c r="D244" s="20" t="s">
        <v>52</v>
      </c>
      <c r="E244" s="41" t="s">
        <v>73</v>
      </c>
      <c r="F244" s="20" t="s">
        <v>75</v>
      </c>
      <c r="G244" s="20" t="s">
        <v>113</v>
      </c>
      <c r="H244" s="42" t="s">
        <v>38</v>
      </c>
      <c r="I244" s="20" t="s">
        <v>38</v>
      </c>
      <c r="J244" s="128">
        <f>J245</f>
        <v>57</v>
      </c>
    </row>
    <row r="245" spans="1:10" ht="23.25" customHeight="1">
      <c r="A245" s="236"/>
      <c r="B245" s="15"/>
      <c r="C245" s="21" t="s">
        <v>100</v>
      </c>
      <c r="D245" s="20" t="s">
        <v>52</v>
      </c>
      <c r="E245" s="41" t="s">
        <v>73</v>
      </c>
      <c r="F245" s="20" t="s">
        <v>75</v>
      </c>
      <c r="G245" s="20" t="s">
        <v>114</v>
      </c>
      <c r="H245" s="42"/>
      <c r="I245" s="20"/>
      <c r="J245" s="128">
        <f>J246</f>
        <v>57</v>
      </c>
    </row>
    <row r="246" spans="1:10" ht="42" customHeight="1">
      <c r="A246" s="236"/>
      <c r="B246" s="15"/>
      <c r="C246" s="31" t="s">
        <v>163</v>
      </c>
      <c r="D246" s="32" t="s">
        <v>52</v>
      </c>
      <c r="E246" s="111" t="s">
        <v>73</v>
      </c>
      <c r="F246" s="33" t="s">
        <v>75</v>
      </c>
      <c r="G246" s="33" t="s">
        <v>164</v>
      </c>
      <c r="H246" s="34"/>
      <c r="I246" s="34"/>
      <c r="J246" s="129">
        <f>J247</f>
        <v>57</v>
      </c>
    </row>
    <row r="247" spans="1:10" ht="19.5" thickBot="1">
      <c r="A247" s="236"/>
      <c r="B247" s="15"/>
      <c r="C247" s="130" t="s">
        <v>86</v>
      </c>
      <c r="D247" s="27" t="s">
        <v>52</v>
      </c>
      <c r="E247" s="131" t="s">
        <v>73</v>
      </c>
      <c r="F247" s="131" t="s">
        <v>75</v>
      </c>
      <c r="G247" s="131" t="s">
        <v>164</v>
      </c>
      <c r="H247" s="131" t="s">
        <v>165</v>
      </c>
      <c r="I247" s="27" t="s">
        <v>39</v>
      </c>
      <c r="J247" s="132">
        <v>57</v>
      </c>
    </row>
    <row r="248" spans="1:10" ht="57" thickBot="1">
      <c r="A248" s="133" t="s">
        <v>60</v>
      </c>
      <c r="B248" s="134" t="s">
        <v>61</v>
      </c>
      <c r="C248" s="12" t="s">
        <v>56</v>
      </c>
      <c r="D248" s="13" t="s">
        <v>62</v>
      </c>
      <c r="E248" s="13"/>
      <c r="F248" s="135"/>
      <c r="G248" s="135"/>
      <c r="H248" s="135"/>
      <c r="I248" s="135"/>
      <c r="J248" s="14">
        <f>J249</f>
        <v>977</v>
      </c>
    </row>
    <row r="249" spans="1:10" ht="18.75">
      <c r="A249" s="136"/>
      <c r="B249" s="137"/>
      <c r="C249" s="16" t="s">
        <v>1</v>
      </c>
      <c r="D249" s="17" t="s">
        <v>62</v>
      </c>
      <c r="E249" s="17" t="s">
        <v>2</v>
      </c>
      <c r="F249" s="17"/>
      <c r="G249" s="17" t="s">
        <v>38</v>
      </c>
      <c r="H249" s="17" t="s">
        <v>38</v>
      </c>
      <c r="I249" s="17" t="s">
        <v>38</v>
      </c>
      <c r="J249" s="18">
        <f>J255+J250</f>
        <v>977</v>
      </c>
    </row>
    <row r="250" spans="1:10" ht="37.5">
      <c r="A250" s="136"/>
      <c r="B250" s="137"/>
      <c r="C250" s="80" t="s">
        <v>68</v>
      </c>
      <c r="D250" s="17" t="s">
        <v>62</v>
      </c>
      <c r="E250" s="138" t="s">
        <v>2</v>
      </c>
      <c r="F250" s="138" t="s">
        <v>69</v>
      </c>
      <c r="G250" s="139" t="s">
        <v>38</v>
      </c>
      <c r="H250" s="139" t="s">
        <v>38</v>
      </c>
      <c r="I250" s="17"/>
      <c r="J250" s="90">
        <f>J251</f>
        <v>923.3</v>
      </c>
    </row>
    <row r="251" spans="1:10" ht="18.75">
      <c r="A251" s="136"/>
      <c r="B251" s="137"/>
      <c r="C251" s="21" t="s">
        <v>92</v>
      </c>
      <c r="D251" s="17" t="s">
        <v>62</v>
      </c>
      <c r="E251" s="140" t="s">
        <v>2</v>
      </c>
      <c r="F251" s="141" t="s">
        <v>69</v>
      </c>
      <c r="G251" s="20" t="s">
        <v>106</v>
      </c>
      <c r="H251" s="142" t="s">
        <v>38</v>
      </c>
      <c r="I251" s="17"/>
      <c r="J251" s="93">
        <f>J252</f>
        <v>923.3</v>
      </c>
    </row>
    <row r="252" spans="1:10" ht="37.5">
      <c r="A252" s="136"/>
      <c r="B252" s="137"/>
      <c r="C252" s="143" t="s">
        <v>166</v>
      </c>
      <c r="D252" s="23" t="s">
        <v>62</v>
      </c>
      <c r="E252" s="144" t="s">
        <v>2</v>
      </c>
      <c r="F252" s="144" t="s">
        <v>69</v>
      </c>
      <c r="G252" s="23" t="s">
        <v>170</v>
      </c>
      <c r="H252" s="145"/>
      <c r="I252" s="23"/>
      <c r="J252" s="117">
        <f>J253</f>
        <v>923.3</v>
      </c>
    </row>
    <row r="253" spans="1:10" ht="56.25">
      <c r="A253" s="136"/>
      <c r="B253" s="137"/>
      <c r="C253" s="146" t="s">
        <v>167</v>
      </c>
      <c r="D253" s="147" t="s">
        <v>62</v>
      </c>
      <c r="E253" s="148" t="s">
        <v>2</v>
      </c>
      <c r="F253" s="149" t="s">
        <v>69</v>
      </c>
      <c r="G253" s="150" t="s">
        <v>171</v>
      </c>
      <c r="H253" s="151"/>
      <c r="I253" s="152"/>
      <c r="J253" s="153">
        <f>J254</f>
        <v>923.3</v>
      </c>
    </row>
    <row r="254" spans="1:10" ht="18">
      <c r="A254" s="136"/>
      <c r="B254" s="137"/>
      <c r="C254" s="154" t="s">
        <v>190</v>
      </c>
      <c r="D254" s="99" t="s">
        <v>62</v>
      </c>
      <c r="E254" s="155" t="s">
        <v>2</v>
      </c>
      <c r="F254" s="156" t="s">
        <v>69</v>
      </c>
      <c r="G254" s="100" t="s">
        <v>171</v>
      </c>
      <c r="H254" s="155" t="s">
        <v>189</v>
      </c>
      <c r="I254" s="99" t="s">
        <v>39</v>
      </c>
      <c r="J254" s="230">
        <f>860+63.3</f>
        <v>923.3</v>
      </c>
    </row>
    <row r="255" spans="1:10" ht="56.25">
      <c r="A255" s="136"/>
      <c r="B255" s="137"/>
      <c r="C255" s="21" t="s">
        <v>24</v>
      </c>
      <c r="D255" s="20" t="s">
        <v>62</v>
      </c>
      <c r="E255" s="20" t="s">
        <v>2</v>
      </c>
      <c r="F255" s="20" t="s">
        <v>3</v>
      </c>
      <c r="G255" s="20"/>
      <c r="H255" s="20"/>
      <c r="I255" s="20" t="s">
        <v>38</v>
      </c>
      <c r="J255" s="157">
        <f>J256+J264</f>
        <v>53.7</v>
      </c>
    </row>
    <row r="256" spans="1:10" ht="18.75">
      <c r="A256" s="136"/>
      <c r="B256" s="137"/>
      <c r="C256" s="21" t="s">
        <v>92</v>
      </c>
      <c r="D256" s="20" t="s">
        <v>62</v>
      </c>
      <c r="E256" s="20" t="s">
        <v>2</v>
      </c>
      <c r="F256" s="20" t="s">
        <v>3</v>
      </c>
      <c r="G256" s="20" t="s">
        <v>106</v>
      </c>
      <c r="H256" s="20" t="s">
        <v>38</v>
      </c>
      <c r="I256" s="42"/>
      <c r="J256" s="158">
        <f>J257</f>
        <v>12</v>
      </c>
    </row>
    <row r="257" spans="1:10" ht="37.5">
      <c r="A257" s="136"/>
      <c r="B257" s="137"/>
      <c r="C257" s="19" t="s">
        <v>168</v>
      </c>
      <c r="D257" s="64" t="s">
        <v>62</v>
      </c>
      <c r="E257" s="17" t="s">
        <v>2</v>
      </c>
      <c r="F257" s="17" t="s">
        <v>3</v>
      </c>
      <c r="G257" s="17" t="s">
        <v>172</v>
      </c>
      <c r="H257" s="17"/>
      <c r="I257" s="65"/>
      <c r="J257" s="159">
        <f>J258</f>
        <v>12</v>
      </c>
    </row>
    <row r="258" spans="1:10" ht="56.25">
      <c r="A258" s="136"/>
      <c r="B258" s="137"/>
      <c r="C258" s="67" t="s">
        <v>169</v>
      </c>
      <c r="D258" s="23" t="s">
        <v>62</v>
      </c>
      <c r="E258" s="23" t="s">
        <v>2</v>
      </c>
      <c r="F258" s="23" t="s">
        <v>3</v>
      </c>
      <c r="G258" s="23" t="s">
        <v>173</v>
      </c>
      <c r="H258" s="23"/>
      <c r="I258" s="24"/>
      <c r="J258" s="160">
        <f>J260+J259</f>
        <v>12</v>
      </c>
    </row>
    <row r="259" spans="1:10" ht="36">
      <c r="A259" s="136"/>
      <c r="B259" s="137"/>
      <c r="C259" s="199" t="s">
        <v>193</v>
      </c>
      <c r="D259" s="37" t="s">
        <v>62</v>
      </c>
      <c r="E259" s="37" t="s">
        <v>2</v>
      </c>
      <c r="F259" s="37" t="s">
        <v>3</v>
      </c>
      <c r="G259" s="37" t="s">
        <v>173</v>
      </c>
      <c r="H259" s="37" t="s">
        <v>191</v>
      </c>
      <c r="I259" s="37" t="s">
        <v>39</v>
      </c>
      <c r="J259" s="220">
        <v>5</v>
      </c>
    </row>
    <row r="260" spans="1:10" ht="18">
      <c r="A260" s="136"/>
      <c r="B260" s="137"/>
      <c r="C260" s="184" t="s">
        <v>194</v>
      </c>
      <c r="D260" s="29" t="s">
        <v>62</v>
      </c>
      <c r="E260" s="29" t="s">
        <v>2</v>
      </c>
      <c r="F260" s="29" t="s">
        <v>3</v>
      </c>
      <c r="G260" s="29" t="s">
        <v>173</v>
      </c>
      <c r="H260" s="29" t="s">
        <v>192</v>
      </c>
      <c r="I260" s="29" t="s">
        <v>39</v>
      </c>
      <c r="J260" s="3">
        <v>7</v>
      </c>
    </row>
    <row r="261" spans="1:10" ht="18.75">
      <c r="A261" s="136"/>
      <c r="B261" s="137"/>
      <c r="C261" s="21" t="s">
        <v>99</v>
      </c>
      <c r="D261" s="20" t="s">
        <v>62</v>
      </c>
      <c r="E261" s="20" t="s">
        <v>2</v>
      </c>
      <c r="F261" s="20" t="s">
        <v>3</v>
      </c>
      <c r="G261" s="20" t="s">
        <v>113</v>
      </c>
      <c r="H261" s="20"/>
      <c r="I261" s="42"/>
      <c r="J261" s="158">
        <f>J262</f>
        <v>41.7</v>
      </c>
    </row>
    <row r="262" spans="1:10" ht="18.75">
      <c r="A262" s="136"/>
      <c r="B262" s="137"/>
      <c r="C262" s="21" t="s">
        <v>130</v>
      </c>
      <c r="D262" s="20" t="s">
        <v>62</v>
      </c>
      <c r="E262" s="20" t="s">
        <v>2</v>
      </c>
      <c r="F262" s="20" t="s">
        <v>3</v>
      </c>
      <c r="G262" s="20" t="s">
        <v>114</v>
      </c>
      <c r="H262" s="20"/>
      <c r="I262" s="42"/>
      <c r="J262" s="157">
        <f>J263</f>
        <v>41.7</v>
      </c>
    </row>
    <row r="263" spans="1:10" ht="78.75" customHeight="1">
      <c r="A263" s="136"/>
      <c r="B263" s="137"/>
      <c r="C263" s="44" t="s">
        <v>195</v>
      </c>
      <c r="D263" s="26" t="s">
        <v>62</v>
      </c>
      <c r="E263" s="26" t="s">
        <v>2</v>
      </c>
      <c r="F263" s="26" t="s">
        <v>3</v>
      </c>
      <c r="G263" s="26" t="s">
        <v>174</v>
      </c>
      <c r="H263" s="26"/>
      <c r="I263" s="37"/>
      <c r="J263" s="161">
        <f>J264</f>
        <v>41.7</v>
      </c>
    </row>
    <row r="264" spans="1:10" ht="18.75" thickBot="1">
      <c r="A264" s="136"/>
      <c r="B264" s="137"/>
      <c r="C264" s="162" t="s">
        <v>101</v>
      </c>
      <c r="D264" s="163" t="s">
        <v>62</v>
      </c>
      <c r="E264" s="163" t="s">
        <v>2</v>
      </c>
      <c r="F264" s="163" t="s">
        <v>3</v>
      </c>
      <c r="G264" s="163" t="s">
        <v>174</v>
      </c>
      <c r="H264" s="163" t="s">
        <v>83</v>
      </c>
      <c r="I264" s="163" t="s">
        <v>62</v>
      </c>
      <c r="J264" s="164">
        <v>41.7</v>
      </c>
    </row>
    <row r="265" spans="1:10" ht="21" thickBot="1">
      <c r="A265" s="237"/>
      <c r="B265" s="238"/>
      <c r="C265" s="165" t="s">
        <v>41</v>
      </c>
      <c r="D265" s="166"/>
      <c r="E265" s="166"/>
      <c r="F265" s="167"/>
      <c r="G265" s="167"/>
      <c r="H265" s="168"/>
      <c r="I265" s="166"/>
      <c r="J265" s="169">
        <f>J17+J248</f>
        <v>58200.4</v>
      </c>
    </row>
    <row r="267" ht="12.75">
      <c r="J267" s="180"/>
    </row>
    <row r="268" ht="12.75">
      <c r="J268" s="180"/>
    </row>
    <row r="269" ht="12.75">
      <c r="J269" s="180"/>
    </row>
    <row r="271" ht="12.75">
      <c r="J271" s="180"/>
    </row>
    <row r="272" ht="12.75">
      <c r="J272" s="180"/>
    </row>
  </sheetData>
  <sheetProtection/>
  <autoFilter ref="A15:J265"/>
  <mergeCells count="14">
    <mergeCell ref="A19:A247"/>
    <mergeCell ref="A265:B265"/>
    <mergeCell ref="G7:J7"/>
    <mergeCell ref="G8:J8"/>
    <mergeCell ref="C9:J9"/>
    <mergeCell ref="C10:J10"/>
    <mergeCell ref="A11:J11"/>
    <mergeCell ref="A12:J12"/>
    <mergeCell ref="C1:J1"/>
    <mergeCell ref="C2:J2"/>
    <mergeCell ref="C3:J3"/>
    <mergeCell ref="C4:J4"/>
    <mergeCell ref="C5:J5"/>
    <mergeCell ref="F6:J6"/>
  </mergeCells>
  <printOptions horizontalCentered="1"/>
  <pageMargins left="0.984251968503937" right="0.5905511811023623" top="0.5905511811023623" bottom="0.5905511811023623" header="0.5118110236220472" footer="0.5118110236220472"/>
  <pageSetup fitToHeight="3" horizontalDpi="1200" verticalDpi="1200" orientation="portrait" paperSize="9" scale="39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user</cp:lastModifiedBy>
  <cp:lastPrinted>2015-09-14T12:09:43Z</cp:lastPrinted>
  <dcterms:created xsi:type="dcterms:W3CDTF">2007-10-29T08:26:16Z</dcterms:created>
  <dcterms:modified xsi:type="dcterms:W3CDTF">2015-10-30T11:53:32Z</dcterms:modified>
  <cp:category/>
  <cp:version/>
  <cp:contentType/>
  <cp:contentStatus/>
</cp:coreProperties>
</file>