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9" sheetId="1" r:id="rId1"/>
  </sheets>
  <definedNames>
    <definedName name="_xlnm._FilterDatabase" localSheetId="0" hidden="1">'Приложение 9'!$A$14:$G$109</definedName>
    <definedName name="_xlnm.Print_Titles" localSheetId="0">'Приложение 9'!$14:$15</definedName>
    <definedName name="_xlnm.Print_Area" localSheetId="0">'Приложение 9'!$A$1:$G$108</definedName>
  </definedNames>
  <calcPr fullCalcOnLoad="1"/>
</workbook>
</file>

<file path=xl/sharedStrings.xml><?xml version="1.0" encoding="utf-8"?>
<sst xmlns="http://schemas.openxmlformats.org/spreadsheetml/2006/main" count="252" uniqueCount="131">
  <si>
    <t>0801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</si>
  <si>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</si>
  <si>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</si>
  <si>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</si>
  <si>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</si>
  <si>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</si>
  <si>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</si>
  <si>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</si>
  <si>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</si>
  <si>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Дорожное хозяйство (дорожные фонды)</t>
  </si>
  <si>
    <t>0409</t>
  </si>
  <si>
    <t xml:space="preserve">Расходы на уличное освещение </t>
  </si>
  <si>
    <t>64 0 00 00000</t>
  </si>
  <si>
    <t>40 0 00 00000</t>
  </si>
  <si>
    <t>72 0 00 00000</t>
  </si>
  <si>
    <t>5А 0 00 00000</t>
  </si>
  <si>
    <t>Инвентаризация и паспортизация муниципальных автомобильных дорог местного значения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</si>
  <si>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</si>
  <si>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</si>
  <si>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</si>
  <si>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</si>
  <si>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</si>
  <si>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</si>
  <si>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</si>
  <si>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</si>
  <si>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</si>
  <si>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</si>
  <si>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</si>
  <si>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5N 0 00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</si>
  <si>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</si>
  <si>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</si>
  <si>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</si>
  <si>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</si>
  <si>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</si>
  <si>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</si>
  <si>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Рп ПР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</si>
  <si>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</si>
  <si>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</si>
  <si>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</si>
  <si>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</si>
  <si>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</si>
  <si>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</si>
  <si>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</si>
  <si>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</si>
  <si>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</si>
  <si>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</si>
  <si>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</si>
  <si>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</si>
  <si>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</si>
  <si>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</si>
  <si>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</si>
  <si>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</si>
  <si>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</si>
  <si>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</si>
  <si>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</si>
  <si>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</si>
  <si>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</si>
  <si>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</si>
  <si>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</si>
  <si>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</si>
  <si>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</si>
  <si>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</si>
  <si>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</si>
  <si>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</si>
  <si>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</si>
  <si>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</si>
  <si>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</si>
  <si>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</si>
  <si>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</si>
  <si>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</si>
  <si>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</si>
  <si>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</si>
  <si>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</si>
  <si>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</si>
  <si>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</si>
  <si>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</si>
  <si>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</si>
  <si>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</si>
  <si>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</si>
  <si>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</si>
  <si>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</si>
  <si>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</si>
  <si>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</si>
  <si>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</si>
  <si>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</si>
  <si>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</si>
  <si>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</si>
  <si>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</si>
  <si>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</si>
  <si>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72 4 00 00000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</si>
  <si>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</si>
  <si>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</si>
  <si>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</si>
  <si>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</si>
  <si>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</si>
  <si>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</si>
  <si>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</si>
  <si>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</si>
  <si>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</si>
  <si>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</si>
  <si>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</si>
  <si>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</si>
  <si>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</si>
  <si>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</si>
  <si>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</si>
  <si>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</si>
  <si>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</si>
  <si>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</si>
  <si>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</si>
  <si>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40 8 01 00000</t>
  </si>
  <si>
    <t>40 8 01 S0670</t>
  </si>
  <si>
    <t>40 8 00 00000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</si>
  <si>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</si>
  <si>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</si>
  <si>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>Капитальные вложения в объекты государственной (муниципальной) собственности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</si>
  <si>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</si>
  <si>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</si>
  <si>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</si>
  <si>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</si>
  <si>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</si>
  <si>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5A 2 01 80190</t>
  </si>
  <si>
    <t>Массовый спорт</t>
  </si>
  <si>
    <t>5А 2 01 80190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</si>
  <si>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</si>
  <si>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</si>
  <si>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72 4 01 00000</t>
  </si>
  <si>
    <t>Утверждено решением СД на 2023 год (в редакции решения № 50 от 26.12.2023) (тыс.руб.)</t>
  </si>
  <si>
    <t xml:space="preserve"> Исполнено за 2023 год
(тысяч рублей)</t>
  </si>
  <si>
    <t>% исполнения к уточ.бюджету</t>
  </si>
  <si>
    <t>Отчет об исполнении 
 муниципальных программ муниципального образования Шумское сельское поселение Кировского муниципального района Ленинградской области, по целевым статьям группам видов расходов, разделам и подразделам классификации расходов бюджетов за 2023 год</t>
  </si>
  <si>
    <t>Приложение №9
к решению Совета депутатов муниципального
образования Шумское сельское поселение
Кировского муниципального района
Ленинградской области
от «_____» __________ 2024 г. №______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</si>
</sst>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6"/>
      <name val="Arial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3" xfId="0" applyNumberFormat="1" applyFont="1" applyFill="1" applyBorder="1" applyAlignment="1">
      <alignment horizontal="right"/>
    </xf>
    <xf numFmtId="175" fontId="8" fillId="33" borderId="14" xfId="0" applyNumberFormat="1" applyFont="1" applyFill="1" applyBorder="1" applyAlignment="1">
      <alignment horizontal="right"/>
    </xf>
    <xf numFmtId="175" fontId="6" fillId="33" borderId="15" xfId="0" applyNumberFormat="1" applyFont="1" applyFill="1" applyBorder="1" applyAlignment="1">
      <alignment horizontal="right"/>
    </xf>
    <xf numFmtId="175" fontId="5" fillId="33" borderId="16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8" fillId="33" borderId="21" xfId="0" applyNumberFormat="1" applyFont="1" applyFill="1" applyBorder="1" applyAlignment="1">
      <alignment horizontal="right"/>
    </xf>
    <xf numFmtId="175" fontId="8" fillId="33" borderId="22" xfId="0" applyNumberFormat="1" applyFont="1" applyFill="1" applyBorder="1" applyAlignment="1">
      <alignment horizontal="right"/>
    </xf>
    <xf numFmtId="175" fontId="5" fillId="33" borderId="15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4" fontId="5" fillId="33" borderId="25" xfId="0" applyNumberFormat="1" applyFont="1" applyFill="1" applyBorder="1" applyAlignment="1">
      <alignment horizontal="right"/>
    </xf>
    <xf numFmtId="174" fontId="5" fillId="33" borderId="26" xfId="0" applyNumberFormat="1" applyFont="1" applyFill="1" applyBorder="1" applyAlignment="1">
      <alignment horizontal="right"/>
    </xf>
    <xf numFmtId="0" fontId="8" fillId="33" borderId="27" xfId="0" applyFont="1" applyFill="1" applyBorder="1" applyAlignment="1">
      <alignment horizontal="left" wrapText="1"/>
    </xf>
    <xf numFmtId="0" fontId="8" fillId="33" borderId="28" xfId="0" applyFont="1" applyFill="1" applyBorder="1" applyAlignment="1">
      <alignment horizontal="left" wrapText="1"/>
    </xf>
    <xf numFmtId="0" fontId="8" fillId="33" borderId="29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left" vertical="top" wrapText="1"/>
    </xf>
    <xf numFmtId="0" fontId="8" fillId="33" borderId="41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wrapText="1"/>
    </xf>
    <xf numFmtId="175" fontId="4" fillId="33" borderId="32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5" fontId="5" fillId="33" borderId="21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0" fontId="6" fillId="33" borderId="43" xfId="0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/>
    </xf>
    <xf numFmtId="174" fontId="4" fillId="33" borderId="40" xfId="0" applyNumberFormat="1" applyFont="1" applyFill="1" applyBorder="1" applyAlignment="1">
      <alignment horizontal="right"/>
    </xf>
    <xf numFmtId="175" fontId="4" fillId="33" borderId="21" xfId="0" applyNumberFormat="1" applyFont="1" applyFill="1" applyBorder="1" applyAlignment="1">
      <alignment horizontal="right"/>
    </xf>
    <xf numFmtId="0" fontId="6" fillId="33" borderId="44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right"/>
    </xf>
    <xf numFmtId="174" fontId="4" fillId="33" borderId="1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174" fontId="6" fillId="33" borderId="15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175" fontId="5" fillId="33" borderId="45" xfId="0" applyNumberFormat="1" applyFont="1" applyFill="1" applyBorder="1" applyAlignment="1">
      <alignment horizontal="right"/>
    </xf>
    <xf numFmtId="0" fontId="9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left" wrapText="1"/>
    </xf>
    <xf numFmtId="49" fontId="8" fillId="33" borderId="51" xfId="0" applyNumberFormat="1" applyFont="1" applyFill="1" applyBorder="1" applyAlignment="1">
      <alignment horizontal="left" wrapText="1"/>
    </xf>
    <xf numFmtId="0" fontId="4" fillId="33" borderId="52" xfId="0" applyFont="1" applyFill="1" applyBorder="1" applyAlignment="1">
      <alignment horizontal="left" wrapText="1"/>
    </xf>
    <xf numFmtId="0" fontId="8" fillId="33" borderId="53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4" fontId="5" fillId="33" borderId="54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55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left" wrapText="1"/>
    </xf>
    <xf numFmtId="0" fontId="6" fillId="33" borderId="32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175" fontId="8" fillId="33" borderId="13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showGridLines="0" tabSelected="1" view="pageBreakPreview" zoomScaleSheetLayoutView="100" zoomScalePageLayoutView="0" workbookViewId="0" topLeftCell="A6">
      <selection activeCell="D17" sqref="D17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 hidden="1">
      <c r="A1" s="115"/>
      <c r="B1" s="115"/>
      <c r="C1" s="115"/>
      <c r="D1" s="115"/>
      <c r="E1" s="113" t="s">
        <v>130</v>
      </c>
      <c r="F1" s="113"/>
      <c r="G1" s="113"/>
    </row>
    <row r="2" spans="1:7" ht="15.75" customHeight="1" hidden="1">
      <c r="A2" s="115"/>
      <c r="B2" s="115"/>
      <c r="C2" s="115"/>
      <c r="D2" s="115"/>
      <c r="E2" s="113"/>
      <c r="F2" s="113"/>
      <c r="G2" s="113"/>
    </row>
    <row r="3" spans="1:7" ht="15.75" customHeight="1" hidden="1">
      <c r="A3" s="115"/>
      <c r="B3" s="115"/>
      <c r="C3" s="115"/>
      <c r="D3" s="115"/>
      <c r="E3" s="113"/>
      <c r="F3" s="113"/>
      <c r="G3" s="113"/>
    </row>
    <row r="4" spans="1:7" ht="15.75" customHeight="1" hidden="1">
      <c r="A4" s="115"/>
      <c r="B4" s="115"/>
      <c r="C4" s="115"/>
      <c r="D4" s="115"/>
      <c r="E4" s="113"/>
      <c r="F4" s="113"/>
      <c r="G4" s="113"/>
    </row>
    <row r="5" spans="1:7" ht="15.75" customHeight="1" hidden="1">
      <c r="A5" s="115"/>
      <c r="B5" s="115"/>
      <c r="C5" s="115"/>
      <c r="D5" s="115"/>
      <c r="E5" s="113"/>
      <c r="F5" s="113"/>
      <c r="G5" s="113"/>
    </row>
    <row r="6" spans="1:7" ht="15.75" customHeight="1">
      <c r="A6" s="115"/>
      <c r="B6" s="115"/>
      <c r="C6" s="115"/>
      <c r="D6" s="115"/>
      <c r="E6" s="113"/>
      <c r="F6" s="113"/>
      <c r="G6" s="113"/>
    </row>
    <row r="7" spans="1:7" ht="15.75" customHeight="1">
      <c r="A7" s="115"/>
      <c r="B7" s="115"/>
      <c r="C7" s="115"/>
      <c r="D7" s="115"/>
      <c r="E7" s="113"/>
      <c r="F7" s="113"/>
      <c r="G7" s="113"/>
    </row>
    <row r="8" spans="1:7" ht="15.75" customHeight="1">
      <c r="A8" s="115"/>
      <c r="B8" s="115"/>
      <c r="C8" s="115"/>
      <c r="D8" s="115"/>
      <c r="E8" s="113"/>
      <c r="F8" s="113"/>
      <c r="G8" s="113"/>
    </row>
    <row r="9" spans="1:7" ht="15.75" customHeight="1">
      <c r="A9" s="115"/>
      <c r="B9" s="115"/>
      <c r="C9" s="115"/>
      <c r="D9" s="115"/>
      <c r="E9" s="113"/>
      <c r="F9" s="113"/>
      <c r="G9" s="113"/>
    </row>
    <row r="10" spans="1:7" ht="15.75" customHeight="1">
      <c r="A10" s="115"/>
      <c r="B10" s="115"/>
      <c r="C10" s="115"/>
      <c r="D10" s="115"/>
      <c r="E10" s="113"/>
      <c r="F10" s="113"/>
      <c r="G10" s="113"/>
    </row>
    <row r="11" spans="1:7" ht="15.75" customHeight="1">
      <c r="A11" s="115"/>
      <c r="B11" s="115"/>
      <c r="C11" s="115"/>
      <c r="D11" s="115"/>
      <c r="E11" s="113"/>
      <c r="F11" s="113"/>
      <c r="G11" s="113"/>
    </row>
    <row r="12" spans="1:7" ht="81" customHeight="1">
      <c r="A12" s="112" t="s">
        <v>129</v>
      </c>
      <c r="B12" s="114"/>
      <c r="C12" s="114"/>
      <c r="D12" s="114"/>
      <c r="E12" s="114"/>
      <c r="F12" s="114"/>
      <c r="G12" s="114"/>
    </row>
    <row r="13" ht="13.5" customHeight="1" thickBot="1"/>
    <row r="14" spans="1:7" ht="83.25" customHeight="1" thickTop="1">
      <c r="A14" s="91" t="s">
        <v>3</v>
      </c>
      <c r="B14" s="92" t="s">
        <v>7</v>
      </c>
      <c r="C14" s="92" t="s">
        <v>8</v>
      </c>
      <c r="D14" s="92" t="s">
        <v>35</v>
      </c>
      <c r="E14" s="93" t="s">
        <v>126</v>
      </c>
      <c r="F14" s="93" t="s">
        <v>127</v>
      </c>
      <c r="G14" s="93" t="s">
        <v>128</v>
      </c>
    </row>
    <row r="15" spans="1:7" ht="17.25" customHeight="1" thickBot="1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</row>
    <row r="16" spans="1:7" ht="17.25" customHeight="1" thickBot="1" thickTop="1">
      <c r="A16" s="63" t="s">
        <v>6</v>
      </c>
      <c r="B16" s="64"/>
      <c r="C16" s="64"/>
      <c r="D16" s="65"/>
      <c r="E16" s="79">
        <f>E17+E23+E45+E56+E64+E71+E95+E89+E39</f>
        <v>36733.399999999994</v>
      </c>
      <c r="F16" s="79">
        <f>F17+F23+F39+F45+F56+F64+F71+F89+F95</f>
        <v>34303.8</v>
      </c>
      <c r="G16" s="79">
        <f>F16/E16*100</f>
        <v>93.38585592403645</v>
      </c>
    </row>
    <row r="17" spans="1:7" ht="69.75" customHeight="1">
      <c r="A17" s="33" t="s">
        <v>57</v>
      </c>
      <c r="B17" s="34" t="s">
        <v>18</v>
      </c>
      <c r="C17" s="35"/>
      <c r="D17" s="35"/>
      <c r="E17" s="4">
        <f aca="true" t="shared" si="0" ref="E17:G21">E18</f>
        <v>0</v>
      </c>
      <c r="F17" s="4">
        <f t="shared" si="0"/>
        <v>0</v>
      </c>
      <c r="G17" s="4">
        <f t="shared" si="0"/>
        <v>0</v>
      </c>
    </row>
    <row r="18" spans="1:7" ht="22.5" customHeight="1">
      <c r="A18" s="31" t="s">
        <v>48</v>
      </c>
      <c r="B18" s="36" t="s">
        <v>54</v>
      </c>
      <c r="C18" s="34"/>
      <c r="D18" s="34"/>
      <c r="E18" s="16">
        <f>E19</f>
        <v>0</v>
      </c>
      <c r="F18" s="16">
        <f t="shared" si="0"/>
        <v>0</v>
      </c>
      <c r="G18" s="16">
        <f t="shared" si="0"/>
        <v>0</v>
      </c>
    </row>
    <row r="19" spans="1:7" ht="42.75" customHeight="1">
      <c r="A19" s="37" t="s">
        <v>58</v>
      </c>
      <c r="B19" s="36" t="s">
        <v>55</v>
      </c>
      <c r="C19" s="36"/>
      <c r="D19" s="36"/>
      <c r="E19" s="6">
        <f>E20</f>
        <v>0</v>
      </c>
      <c r="F19" s="6">
        <f>F20</f>
        <v>0</v>
      </c>
      <c r="G19" s="6">
        <f>G20</f>
        <v>0</v>
      </c>
    </row>
    <row r="20" spans="1:7" ht="67.5" customHeight="1">
      <c r="A20" s="66" t="s">
        <v>59</v>
      </c>
      <c r="B20" s="38" t="s">
        <v>56</v>
      </c>
      <c r="C20" s="38"/>
      <c r="D20" s="38"/>
      <c r="E20" s="7">
        <f t="shared" si="0"/>
        <v>0</v>
      </c>
      <c r="F20" s="7">
        <f t="shared" si="0"/>
        <v>0</v>
      </c>
      <c r="G20" s="3">
        <f>G21</f>
        <v>0</v>
      </c>
    </row>
    <row r="21" spans="1:7" ht="30.75" customHeight="1">
      <c r="A21" s="39" t="s">
        <v>34</v>
      </c>
      <c r="B21" s="40" t="s">
        <v>56</v>
      </c>
      <c r="C21" s="40" t="s">
        <v>30</v>
      </c>
      <c r="D21" s="40"/>
      <c r="E21" s="8">
        <f t="shared" si="0"/>
        <v>0</v>
      </c>
      <c r="F21" s="8">
        <f t="shared" si="0"/>
        <v>0</v>
      </c>
      <c r="G21" s="9">
        <f>G22</f>
        <v>0</v>
      </c>
    </row>
    <row r="22" spans="1:7" ht="30.75" customHeight="1">
      <c r="A22" s="41" t="s">
        <v>20</v>
      </c>
      <c r="B22" s="42" t="s">
        <v>56</v>
      </c>
      <c r="C22" s="42" t="s">
        <v>30</v>
      </c>
      <c r="D22" s="42" t="s">
        <v>19</v>
      </c>
      <c r="E22" s="10">
        <f>5-5</f>
        <v>0</v>
      </c>
      <c r="F22" s="10">
        <v>0</v>
      </c>
      <c r="G22" s="11">
        <v>0</v>
      </c>
    </row>
    <row r="23" spans="1:7" ht="48.75" customHeight="1">
      <c r="A23" s="68" t="s">
        <v>106</v>
      </c>
      <c r="B23" s="35" t="s">
        <v>13</v>
      </c>
      <c r="C23" s="35" t="s">
        <v>4</v>
      </c>
      <c r="D23" s="35"/>
      <c r="E23" s="4">
        <f>E24+E35</f>
        <v>24762.9</v>
      </c>
      <c r="F23" s="4">
        <f>F24+F34</f>
        <v>22832</v>
      </c>
      <c r="G23" s="4">
        <f>F23/E23*100</f>
        <v>92.20244801699316</v>
      </c>
    </row>
    <row r="24" spans="1:7" ht="16.5" customHeight="1">
      <c r="A24" s="31" t="s">
        <v>48</v>
      </c>
      <c r="B24" s="56" t="s">
        <v>102</v>
      </c>
      <c r="C24" s="56"/>
      <c r="D24" s="56"/>
      <c r="E24" s="78">
        <f>E25</f>
        <v>6055</v>
      </c>
      <c r="F24" s="78">
        <f>F25</f>
        <v>5978.1</v>
      </c>
      <c r="G24" s="78">
        <f>G25</f>
        <v>98.72997522708506</v>
      </c>
    </row>
    <row r="25" spans="1:7" ht="37.5" customHeight="1">
      <c r="A25" s="32" t="s">
        <v>107</v>
      </c>
      <c r="B25" s="43" t="s">
        <v>103</v>
      </c>
      <c r="C25" s="44"/>
      <c r="D25" s="45"/>
      <c r="E25" s="21">
        <f>E26+E31</f>
        <v>6055</v>
      </c>
      <c r="F25" s="21">
        <f>F26+F31</f>
        <v>5978.1</v>
      </c>
      <c r="G25" s="21">
        <f>F25/E25*100</f>
        <v>98.72997522708506</v>
      </c>
    </row>
    <row r="26" spans="1:7" ht="32.25" customHeight="1">
      <c r="A26" s="81" t="s">
        <v>108</v>
      </c>
      <c r="B26" s="38" t="s">
        <v>104</v>
      </c>
      <c r="C26" s="38"/>
      <c r="D26" s="38"/>
      <c r="E26" s="7">
        <f>E27+E29</f>
        <v>2977</v>
      </c>
      <c r="F26" s="7">
        <f>F27+F29</f>
        <v>2900.1</v>
      </c>
      <c r="G26" s="7">
        <f>F26/E26*100</f>
        <v>97.41686261336916</v>
      </c>
    </row>
    <row r="27" spans="1:7" ht="60">
      <c r="A27" s="47" t="s">
        <v>32</v>
      </c>
      <c r="B27" s="40" t="s">
        <v>104</v>
      </c>
      <c r="C27" s="40" t="s">
        <v>31</v>
      </c>
      <c r="D27" s="40"/>
      <c r="E27" s="8">
        <f>E28</f>
        <v>2799.9</v>
      </c>
      <c r="F27" s="8">
        <f>F28</f>
        <v>2790.5</v>
      </c>
      <c r="G27" s="9">
        <f>G28</f>
        <v>99.66427372406157</v>
      </c>
    </row>
    <row r="28" spans="1:7" ht="26.25" customHeight="1">
      <c r="A28" s="41" t="s">
        <v>5</v>
      </c>
      <c r="B28" s="42" t="s">
        <v>104</v>
      </c>
      <c r="C28" s="42" t="s">
        <v>31</v>
      </c>
      <c r="D28" s="42" t="s">
        <v>0</v>
      </c>
      <c r="E28" s="10">
        <f>2800-0.1</f>
        <v>2799.9</v>
      </c>
      <c r="F28" s="10">
        <v>2790.5</v>
      </c>
      <c r="G28" s="11">
        <f>F28/E28*100</f>
        <v>99.66427372406157</v>
      </c>
    </row>
    <row r="29" spans="1:7" ht="30">
      <c r="A29" s="39" t="s">
        <v>34</v>
      </c>
      <c r="B29" s="48" t="s">
        <v>104</v>
      </c>
      <c r="C29" s="48" t="s">
        <v>30</v>
      </c>
      <c r="D29" s="48"/>
      <c r="E29" s="12">
        <f>E30</f>
        <v>177.10000000000002</v>
      </c>
      <c r="F29" s="12">
        <f>F30</f>
        <v>109.6</v>
      </c>
      <c r="G29" s="13">
        <f>G30</f>
        <v>61.8859401468097</v>
      </c>
    </row>
    <row r="30" spans="1:7" ht="22.5" customHeight="1">
      <c r="A30" s="41" t="s">
        <v>5</v>
      </c>
      <c r="B30" s="42" t="s">
        <v>104</v>
      </c>
      <c r="C30" s="42" t="s">
        <v>30</v>
      </c>
      <c r="D30" s="42" t="s">
        <v>0</v>
      </c>
      <c r="E30" s="10">
        <f>211.8-34.7</f>
        <v>177.10000000000002</v>
      </c>
      <c r="F30" s="10">
        <v>109.6</v>
      </c>
      <c r="G30" s="11">
        <f>F30/E30*100</f>
        <v>61.8859401468097</v>
      </c>
    </row>
    <row r="31" spans="1:7" ht="75" customHeight="1">
      <c r="A31" s="46" t="s">
        <v>36</v>
      </c>
      <c r="B31" s="38" t="s">
        <v>105</v>
      </c>
      <c r="C31" s="38"/>
      <c r="D31" s="38"/>
      <c r="E31" s="7">
        <f aca="true" t="shared" si="1" ref="E31:G32">E32</f>
        <v>3078</v>
      </c>
      <c r="F31" s="7">
        <f t="shared" si="1"/>
        <v>3078</v>
      </c>
      <c r="G31" s="3">
        <f t="shared" si="1"/>
        <v>100</v>
      </c>
    </row>
    <row r="32" spans="1:7" ht="59.25" customHeight="1">
      <c r="A32" s="47" t="s">
        <v>32</v>
      </c>
      <c r="B32" s="40" t="s">
        <v>105</v>
      </c>
      <c r="C32" s="40" t="s">
        <v>31</v>
      </c>
      <c r="D32" s="40"/>
      <c r="E32" s="8">
        <f t="shared" si="1"/>
        <v>3078</v>
      </c>
      <c r="F32" s="8">
        <f t="shared" si="1"/>
        <v>3078</v>
      </c>
      <c r="G32" s="9">
        <f t="shared" si="1"/>
        <v>100</v>
      </c>
    </row>
    <row r="33" spans="1:7" ht="22.5" customHeight="1">
      <c r="A33" s="41" t="s">
        <v>5</v>
      </c>
      <c r="B33" s="42" t="s">
        <v>105</v>
      </c>
      <c r="C33" s="42" t="s">
        <v>31</v>
      </c>
      <c r="D33" s="42" t="s">
        <v>0</v>
      </c>
      <c r="E33" s="10">
        <f>2578.8+240.8+129.2+129.2</f>
        <v>3078</v>
      </c>
      <c r="F33" s="10">
        <v>3078</v>
      </c>
      <c r="G33" s="11">
        <f>F33/E33*100</f>
        <v>100</v>
      </c>
    </row>
    <row r="34" spans="1:7" ht="22.5" customHeight="1">
      <c r="A34" s="96" t="s">
        <v>79</v>
      </c>
      <c r="B34" s="58" t="s">
        <v>111</v>
      </c>
      <c r="C34" s="73"/>
      <c r="D34" s="73"/>
      <c r="E34" s="80">
        <f>E35</f>
        <v>18707.9</v>
      </c>
      <c r="F34" s="80">
        <f>F35</f>
        <v>16853.9</v>
      </c>
      <c r="G34" s="80">
        <f>G35</f>
        <v>90.08974818124963</v>
      </c>
    </row>
    <row r="35" spans="1:7" ht="30.75" customHeight="1">
      <c r="A35" s="97" t="s">
        <v>112</v>
      </c>
      <c r="B35" s="56" t="s">
        <v>109</v>
      </c>
      <c r="C35" s="56"/>
      <c r="D35" s="56"/>
      <c r="E35" s="78">
        <f>E37</f>
        <v>18707.9</v>
      </c>
      <c r="F35" s="78">
        <f>F37</f>
        <v>16853.9</v>
      </c>
      <c r="G35" s="111">
        <f>G37</f>
        <v>90.08974818124963</v>
      </c>
    </row>
    <row r="36" spans="1:7" ht="30.75" customHeight="1">
      <c r="A36" s="46" t="s">
        <v>113</v>
      </c>
      <c r="B36" s="38" t="s">
        <v>110</v>
      </c>
      <c r="C36" s="38"/>
      <c r="D36" s="38"/>
      <c r="E36" s="7">
        <f aca="true" t="shared" si="2" ref="E36:G37">E37</f>
        <v>18707.9</v>
      </c>
      <c r="F36" s="7">
        <f t="shared" si="2"/>
        <v>16853.9</v>
      </c>
      <c r="G36" s="7">
        <f t="shared" si="2"/>
        <v>90.08974818124963</v>
      </c>
    </row>
    <row r="37" spans="1:7" ht="33" customHeight="1">
      <c r="A37" s="22" t="s">
        <v>34</v>
      </c>
      <c r="B37" s="40" t="s">
        <v>110</v>
      </c>
      <c r="C37" s="40">
        <v>200</v>
      </c>
      <c r="D37" s="40"/>
      <c r="E37" s="8">
        <f t="shared" si="2"/>
        <v>18707.9</v>
      </c>
      <c r="F37" s="8">
        <f t="shared" si="2"/>
        <v>16853.9</v>
      </c>
      <c r="G37" s="9">
        <f t="shared" si="2"/>
        <v>90.08974818124963</v>
      </c>
    </row>
    <row r="38" spans="1:7" ht="22.5" customHeight="1">
      <c r="A38" s="41" t="s">
        <v>5</v>
      </c>
      <c r="B38" s="42" t="s">
        <v>110</v>
      </c>
      <c r="C38" s="42">
        <v>200</v>
      </c>
      <c r="D38" s="106" t="s">
        <v>0</v>
      </c>
      <c r="E38" s="10">
        <f>16853.9+1853.9+0.1</f>
        <v>18707.9</v>
      </c>
      <c r="F38" s="10">
        <v>16853.9</v>
      </c>
      <c r="G38" s="11">
        <f>F38/E38*100</f>
        <v>90.08974818124963</v>
      </c>
    </row>
    <row r="39" spans="1:7" ht="78.75" customHeight="1">
      <c r="A39" s="31" t="s">
        <v>21</v>
      </c>
      <c r="B39" s="35" t="s">
        <v>22</v>
      </c>
      <c r="C39" s="50" t="s">
        <v>4</v>
      </c>
      <c r="D39" s="35"/>
      <c r="E39" s="14">
        <f aca="true" t="shared" si="3" ref="E39:G43">E40</f>
        <v>3</v>
      </c>
      <c r="F39" s="14">
        <f t="shared" si="3"/>
        <v>3</v>
      </c>
      <c r="G39" s="14">
        <f t="shared" si="3"/>
        <v>100</v>
      </c>
    </row>
    <row r="40" spans="1:7" ht="24.75" customHeight="1">
      <c r="A40" s="31" t="s">
        <v>48</v>
      </c>
      <c r="B40" s="35" t="s">
        <v>84</v>
      </c>
      <c r="C40" s="50" t="s">
        <v>4</v>
      </c>
      <c r="D40" s="35"/>
      <c r="E40" s="14">
        <f t="shared" si="3"/>
        <v>3</v>
      </c>
      <c r="F40" s="14">
        <f t="shared" si="3"/>
        <v>3</v>
      </c>
      <c r="G40" s="14">
        <f t="shared" si="3"/>
        <v>100</v>
      </c>
    </row>
    <row r="41" spans="1:7" ht="36.75" customHeight="1">
      <c r="A41" s="31" t="s">
        <v>87</v>
      </c>
      <c r="B41" s="36" t="s">
        <v>85</v>
      </c>
      <c r="C41" s="50"/>
      <c r="D41" s="34"/>
      <c r="E41" s="14">
        <f t="shared" si="3"/>
        <v>3</v>
      </c>
      <c r="F41" s="14">
        <f t="shared" si="3"/>
        <v>3</v>
      </c>
      <c r="G41" s="14">
        <f t="shared" si="3"/>
        <v>100</v>
      </c>
    </row>
    <row r="42" spans="1:7" ht="74.25" customHeight="1">
      <c r="A42" s="66" t="s">
        <v>88</v>
      </c>
      <c r="B42" s="38" t="s">
        <v>86</v>
      </c>
      <c r="C42" s="38"/>
      <c r="D42" s="38"/>
      <c r="E42" s="7">
        <f t="shared" si="3"/>
        <v>3</v>
      </c>
      <c r="F42" s="7">
        <f t="shared" si="3"/>
        <v>3</v>
      </c>
      <c r="G42" s="7">
        <f t="shared" si="3"/>
        <v>100</v>
      </c>
    </row>
    <row r="43" spans="1:7" ht="32.25" customHeight="1">
      <c r="A43" s="49" t="s">
        <v>43</v>
      </c>
      <c r="B43" s="52" t="s">
        <v>86</v>
      </c>
      <c r="C43" s="40">
        <v>600</v>
      </c>
      <c r="D43" s="53"/>
      <c r="E43" s="8">
        <f t="shared" si="3"/>
        <v>3</v>
      </c>
      <c r="F43" s="8">
        <f t="shared" si="3"/>
        <v>3</v>
      </c>
      <c r="G43" s="9">
        <f t="shared" si="3"/>
        <v>100</v>
      </c>
    </row>
    <row r="44" spans="1:7" ht="22.5" customHeight="1">
      <c r="A44" s="41" t="s">
        <v>23</v>
      </c>
      <c r="B44" s="54" t="s">
        <v>86</v>
      </c>
      <c r="C44" s="42">
        <v>600</v>
      </c>
      <c r="D44" s="55" t="s">
        <v>24</v>
      </c>
      <c r="E44" s="10">
        <v>3</v>
      </c>
      <c r="F44" s="10">
        <v>3</v>
      </c>
      <c r="G44" s="11">
        <f>F44/E44*100</f>
        <v>100</v>
      </c>
    </row>
    <row r="45" spans="1:7" ht="66.75" customHeight="1">
      <c r="A45" s="31" t="s">
        <v>64</v>
      </c>
      <c r="B45" s="35" t="s">
        <v>15</v>
      </c>
      <c r="C45" s="50"/>
      <c r="D45" s="35"/>
      <c r="E45" s="86">
        <f>E52+E46</f>
        <v>3897.43</v>
      </c>
      <c r="F45" s="14">
        <f>F52+F46</f>
        <v>3810.2</v>
      </c>
      <c r="G45" s="14">
        <f>G52+G46</f>
        <v>196.79023655438658</v>
      </c>
    </row>
    <row r="46" spans="1:7" ht="36" customHeight="1">
      <c r="A46" s="31" t="s">
        <v>115</v>
      </c>
      <c r="B46" s="35" t="s">
        <v>116</v>
      </c>
      <c r="C46" s="50"/>
      <c r="D46" s="34"/>
      <c r="E46" s="86">
        <f aca="true" t="shared" si="4" ref="E46:G49">E47</f>
        <v>2717.24</v>
      </c>
      <c r="F46" s="14">
        <f t="shared" si="4"/>
        <v>2630</v>
      </c>
      <c r="G46" s="14">
        <f t="shared" si="4"/>
        <v>96.78938923319251</v>
      </c>
    </row>
    <row r="47" spans="1:7" ht="27" customHeight="1">
      <c r="A47" s="31" t="s">
        <v>117</v>
      </c>
      <c r="B47" s="35" t="s">
        <v>118</v>
      </c>
      <c r="C47" s="50"/>
      <c r="D47" s="34"/>
      <c r="E47" s="86">
        <f t="shared" si="4"/>
        <v>2717.24</v>
      </c>
      <c r="F47" s="14">
        <f t="shared" si="4"/>
        <v>2630</v>
      </c>
      <c r="G47" s="14">
        <f t="shared" si="4"/>
        <v>96.78938923319251</v>
      </c>
    </row>
    <row r="48" spans="1:7" ht="38.25" customHeight="1">
      <c r="A48" s="77" t="s">
        <v>119</v>
      </c>
      <c r="B48" s="87" t="s">
        <v>120</v>
      </c>
      <c r="C48" s="38"/>
      <c r="D48" s="87"/>
      <c r="E48" s="88">
        <f t="shared" si="4"/>
        <v>2717.24</v>
      </c>
      <c r="F48" s="7">
        <v>2630</v>
      </c>
      <c r="G48" s="7">
        <f>F48/E48*100</f>
        <v>96.78938923319251</v>
      </c>
    </row>
    <row r="49" spans="1:7" ht="38.25" customHeight="1">
      <c r="A49" s="82" t="s">
        <v>114</v>
      </c>
      <c r="B49" s="83" t="s">
        <v>122</v>
      </c>
      <c r="C49" s="84">
        <v>400</v>
      </c>
      <c r="D49" s="34"/>
      <c r="E49" s="85">
        <f t="shared" si="4"/>
        <v>2717.24</v>
      </c>
      <c r="F49" s="19">
        <f t="shared" si="4"/>
        <v>0</v>
      </c>
      <c r="G49" s="19">
        <f t="shared" si="4"/>
        <v>0</v>
      </c>
    </row>
    <row r="50" spans="1:7" ht="22.5" customHeight="1">
      <c r="A50" s="82" t="s">
        <v>121</v>
      </c>
      <c r="B50" s="83" t="s">
        <v>122</v>
      </c>
      <c r="C50" s="84">
        <v>400</v>
      </c>
      <c r="D50" s="83">
        <v>1102</v>
      </c>
      <c r="E50" s="85">
        <f>2718-0.76</f>
        <v>2717.24</v>
      </c>
      <c r="F50" s="19">
        <v>0</v>
      </c>
      <c r="G50" s="20">
        <v>0</v>
      </c>
    </row>
    <row r="51" spans="1:7" ht="21" customHeight="1">
      <c r="A51" s="31" t="s">
        <v>48</v>
      </c>
      <c r="B51" s="36" t="s">
        <v>60</v>
      </c>
      <c r="C51" s="50"/>
      <c r="D51" s="34"/>
      <c r="E51" s="14">
        <f aca="true" t="shared" si="5" ref="E51:F54">E52</f>
        <v>1180.19</v>
      </c>
      <c r="F51" s="14">
        <f t="shared" si="5"/>
        <v>1180.2</v>
      </c>
      <c r="G51" s="15">
        <f>G52</f>
        <v>100.00084732119406</v>
      </c>
    </row>
    <row r="52" spans="1:7" ht="64.5" customHeight="1">
      <c r="A52" s="32" t="s">
        <v>65</v>
      </c>
      <c r="B52" s="36" t="s">
        <v>61</v>
      </c>
      <c r="C52" s="50"/>
      <c r="D52" s="34"/>
      <c r="E52" s="14">
        <f t="shared" si="5"/>
        <v>1180.19</v>
      </c>
      <c r="F52" s="14">
        <f t="shared" si="5"/>
        <v>1180.2</v>
      </c>
      <c r="G52" s="15">
        <f>G53</f>
        <v>100.00084732119406</v>
      </c>
    </row>
    <row r="53" spans="1:7" ht="84" customHeight="1">
      <c r="A53" s="66" t="s">
        <v>124</v>
      </c>
      <c r="B53" s="38" t="s">
        <v>62</v>
      </c>
      <c r="C53" s="38"/>
      <c r="D53" s="38"/>
      <c r="E53" s="19">
        <f t="shared" si="5"/>
        <v>1180.19</v>
      </c>
      <c r="F53" s="19">
        <f t="shared" si="5"/>
        <v>1180.2</v>
      </c>
      <c r="G53" s="20">
        <f>G54</f>
        <v>100.00084732119406</v>
      </c>
    </row>
    <row r="54" spans="1:7" ht="28.5" customHeight="1">
      <c r="A54" s="39" t="s">
        <v>34</v>
      </c>
      <c r="B54" s="52" t="s">
        <v>63</v>
      </c>
      <c r="C54" s="40" t="s">
        <v>30</v>
      </c>
      <c r="D54" s="53"/>
      <c r="E54" s="8">
        <f t="shared" si="5"/>
        <v>1180.19</v>
      </c>
      <c r="F54" s="8">
        <f t="shared" si="5"/>
        <v>1180.2</v>
      </c>
      <c r="G54" s="9">
        <f>G55</f>
        <v>100.00084732119406</v>
      </c>
    </row>
    <row r="55" spans="1:7" ht="21.75" customHeight="1">
      <c r="A55" s="41" t="s">
        <v>9</v>
      </c>
      <c r="B55" s="54" t="s">
        <v>63</v>
      </c>
      <c r="C55" s="42" t="s">
        <v>30</v>
      </c>
      <c r="D55" s="55" t="s">
        <v>10</v>
      </c>
      <c r="E55" s="10">
        <f>1180.2-0.01</f>
        <v>1180.19</v>
      </c>
      <c r="F55" s="10">
        <v>1180.2</v>
      </c>
      <c r="G55" s="11">
        <f>F55/E55*100</f>
        <v>100.00084732119406</v>
      </c>
    </row>
    <row r="56" spans="1:7" ht="67.5" customHeight="1">
      <c r="A56" s="31" t="s">
        <v>47</v>
      </c>
      <c r="B56" s="56" t="s">
        <v>25</v>
      </c>
      <c r="C56" s="50"/>
      <c r="D56" s="35"/>
      <c r="E56" s="14">
        <f>E57</f>
        <v>0</v>
      </c>
      <c r="F56" s="14">
        <f>F57</f>
        <v>0</v>
      </c>
      <c r="G56" s="14">
        <f>G57</f>
        <v>0</v>
      </c>
    </row>
    <row r="57" spans="1:7" ht="18" customHeight="1">
      <c r="A57" s="31" t="s">
        <v>48</v>
      </c>
      <c r="B57" s="56" t="s">
        <v>44</v>
      </c>
      <c r="C57" s="34"/>
      <c r="D57" s="35"/>
      <c r="E57" s="16">
        <f>E58+E61</f>
        <v>0</v>
      </c>
      <c r="F57" s="16">
        <f>F58+F61</f>
        <v>0</v>
      </c>
      <c r="G57" s="16">
        <f>G58+G61</f>
        <v>0</v>
      </c>
    </row>
    <row r="58" spans="1:7" ht="34.5" customHeight="1">
      <c r="A58" s="57" t="s">
        <v>49</v>
      </c>
      <c r="B58" s="58" t="s">
        <v>45</v>
      </c>
      <c r="C58" s="50"/>
      <c r="D58" s="50"/>
      <c r="E58" s="14">
        <f aca="true" t="shared" si="6" ref="E58:G59">E59</f>
        <v>0</v>
      </c>
      <c r="F58" s="14">
        <f t="shared" si="6"/>
        <v>0</v>
      </c>
      <c r="G58" s="14">
        <f t="shared" si="6"/>
        <v>0</v>
      </c>
    </row>
    <row r="59" spans="1:7" ht="27" customHeight="1">
      <c r="A59" s="59" t="s">
        <v>42</v>
      </c>
      <c r="B59" s="52" t="s">
        <v>46</v>
      </c>
      <c r="C59" s="40" t="s">
        <v>30</v>
      </c>
      <c r="D59" s="53"/>
      <c r="E59" s="8">
        <f t="shared" si="6"/>
        <v>0</v>
      </c>
      <c r="F59" s="8">
        <f t="shared" si="6"/>
        <v>0</v>
      </c>
      <c r="G59" s="9">
        <f t="shared" si="6"/>
        <v>0</v>
      </c>
    </row>
    <row r="60" spans="1:7" ht="31.5" customHeight="1">
      <c r="A60" s="107" t="s">
        <v>37</v>
      </c>
      <c r="B60" s="42" t="s">
        <v>46</v>
      </c>
      <c r="C60" s="42" t="s">
        <v>30</v>
      </c>
      <c r="D60" s="55" t="s">
        <v>26</v>
      </c>
      <c r="E60" s="10">
        <f>15-15</f>
        <v>0</v>
      </c>
      <c r="F60" s="10">
        <v>0</v>
      </c>
      <c r="G60" s="11">
        <v>0</v>
      </c>
    </row>
    <row r="61" spans="1:7" ht="31.5" customHeight="1">
      <c r="A61" s="57" t="s">
        <v>52</v>
      </c>
      <c r="B61" s="58" t="s">
        <v>50</v>
      </c>
      <c r="C61" s="50"/>
      <c r="D61" s="50"/>
      <c r="E61" s="14">
        <f>E62</f>
        <v>0</v>
      </c>
      <c r="F61" s="14">
        <f>F62</f>
        <v>0</v>
      </c>
      <c r="G61" s="14">
        <f>G62</f>
        <v>0</v>
      </c>
    </row>
    <row r="62" spans="1:7" ht="31.5" customHeight="1">
      <c r="A62" s="59" t="s">
        <v>53</v>
      </c>
      <c r="B62" s="52" t="s">
        <v>51</v>
      </c>
      <c r="C62" s="40" t="s">
        <v>30</v>
      </c>
      <c r="D62" s="53"/>
      <c r="E62" s="8">
        <f>E63</f>
        <v>0</v>
      </c>
      <c r="F62" s="8">
        <f>F63</f>
        <v>0</v>
      </c>
      <c r="G62" s="9">
        <f>G63</f>
        <v>0</v>
      </c>
    </row>
    <row r="63" spans="1:7" ht="31.5" customHeight="1">
      <c r="A63" s="107" t="s">
        <v>37</v>
      </c>
      <c r="B63" s="42" t="s">
        <v>51</v>
      </c>
      <c r="C63" s="42" t="s">
        <v>30</v>
      </c>
      <c r="D63" s="55" t="s">
        <v>26</v>
      </c>
      <c r="E63" s="10">
        <f>100-100</f>
        <v>0</v>
      </c>
      <c r="F63" s="10">
        <v>0</v>
      </c>
      <c r="G63" s="11">
        <v>0</v>
      </c>
    </row>
    <row r="64" spans="1:7" ht="52.5" customHeight="1">
      <c r="A64" s="31" t="s">
        <v>69</v>
      </c>
      <c r="B64" s="56" t="s">
        <v>28</v>
      </c>
      <c r="C64" s="50"/>
      <c r="D64" s="35"/>
      <c r="E64" s="14">
        <f>E66</f>
        <v>2748.17</v>
      </c>
      <c r="F64" s="14">
        <f>F66</f>
        <v>2748.2</v>
      </c>
      <c r="G64" s="15">
        <f>G66</f>
        <v>100.00186454688402</v>
      </c>
    </row>
    <row r="65" spans="1:7" ht="25.5" customHeight="1">
      <c r="A65" s="31" t="s">
        <v>48</v>
      </c>
      <c r="B65" s="56" t="s">
        <v>66</v>
      </c>
      <c r="C65" s="50"/>
      <c r="D65" s="34"/>
      <c r="E65" s="14">
        <f aca="true" t="shared" si="7" ref="E65:G67">E66</f>
        <v>2748.17</v>
      </c>
      <c r="F65" s="14">
        <f t="shared" si="7"/>
        <v>2748.2</v>
      </c>
      <c r="G65" s="15">
        <f t="shared" si="7"/>
        <v>100.00186454688402</v>
      </c>
    </row>
    <row r="66" spans="1:7" ht="66" customHeight="1">
      <c r="A66" s="32" t="s">
        <v>65</v>
      </c>
      <c r="B66" s="56" t="s">
        <v>67</v>
      </c>
      <c r="C66" s="50"/>
      <c r="D66" s="34"/>
      <c r="E66" s="14">
        <f t="shared" si="7"/>
        <v>2748.17</v>
      </c>
      <c r="F66" s="14">
        <f t="shared" si="7"/>
        <v>2748.2</v>
      </c>
      <c r="G66" s="15">
        <f t="shared" si="7"/>
        <v>100.00186454688402</v>
      </c>
    </row>
    <row r="67" spans="1:7" ht="75.75" customHeight="1">
      <c r="A67" s="67" t="s">
        <v>29</v>
      </c>
      <c r="B67" s="38" t="s">
        <v>68</v>
      </c>
      <c r="C67" s="38"/>
      <c r="D67" s="38"/>
      <c r="E67" s="14">
        <f t="shared" si="7"/>
        <v>2748.17</v>
      </c>
      <c r="F67" s="14">
        <f t="shared" si="7"/>
        <v>2748.2</v>
      </c>
      <c r="G67" s="14">
        <f t="shared" si="7"/>
        <v>100.00186454688402</v>
      </c>
    </row>
    <row r="68" spans="1:7" ht="34.5" customHeight="1">
      <c r="A68" s="39" t="s">
        <v>34</v>
      </c>
      <c r="B68" s="52" t="s">
        <v>68</v>
      </c>
      <c r="C68" s="40" t="s">
        <v>30</v>
      </c>
      <c r="D68" s="53"/>
      <c r="E68" s="8">
        <f>E69+E70</f>
        <v>2748.17</v>
      </c>
      <c r="F68" s="8">
        <f>F69+F70</f>
        <v>2748.2</v>
      </c>
      <c r="G68" s="9">
        <f>G69</f>
        <v>100.00186454688402</v>
      </c>
    </row>
    <row r="69" spans="1:7" ht="23.25" customHeight="1">
      <c r="A69" s="47" t="s">
        <v>9</v>
      </c>
      <c r="B69" s="52" t="s">
        <v>68</v>
      </c>
      <c r="C69" s="40" t="s">
        <v>30</v>
      </c>
      <c r="D69" s="53" t="s">
        <v>10</v>
      </c>
      <c r="E69" s="8">
        <f>1609-0.03</f>
        <v>1608.97</v>
      </c>
      <c r="F69" s="8">
        <v>1609</v>
      </c>
      <c r="G69" s="9">
        <f>F69/E69*100</f>
        <v>100.00186454688402</v>
      </c>
    </row>
    <row r="70" spans="1:7" ht="23.25" customHeight="1">
      <c r="A70" s="108" t="s">
        <v>2</v>
      </c>
      <c r="B70" s="109" t="s">
        <v>68</v>
      </c>
      <c r="C70" s="69" t="s">
        <v>30</v>
      </c>
      <c r="D70" s="110" t="s">
        <v>1</v>
      </c>
      <c r="E70" s="89">
        <v>1139.2</v>
      </c>
      <c r="F70" s="89">
        <v>1139.2</v>
      </c>
      <c r="G70" s="90">
        <f>F70/E70*100</f>
        <v>100</v>
      </c>
    </row>
    <row r="71" spans="1:7" ht="67.5" customHeight="1">
      <c r="A71" s="98" t="s">
        <v>38</v>
      </c>
      <c r="B71" s="35" t="s">
        <v>12</v>
      </c>
      <c r="C71" s="50" t="s">
        <v>4</v>
      </c>
      <c r="D71" s="35"/>
      <c r="E71" s="14">
        <f>E72+E84</f>
        <v>2549.2</v>
      </c>
      <c r="F71" s="14">
        <f>F72+F84</f>
        <v>2468</v>
      </c>
      <c r="G71" s="14">
        <f>F71/E71*100</f>
        <v>96.8146869606151</v>
      </c>
    </row>
    <row r="72" spans="1:7" ht="19.5" customHeight="1">
      <c r="A72" s="99" t="s">
        <v>48</v>
      </c>
      <c r="B72" s="56" t="s">
        <v>70</v>
      </c>
      <c r="C72" s="35" t="s">
        <v>4</v>
      </c>
      <c r="D72" s="35"/>
      <c r="E72" s="4">
        <f>E73+E80</f>
        <v>1858.7</v>
      </c>
      <c r="F72" s="4">
        <f>F73+F80</f>
        <v>1777.5</v>
      </c>
      <c r="G72" s="4">
        <f>F72/E72*100</f>
        <v>95.63135524829181</v>
      </c>
    </row>
    <row r="73" spans="1:7" ht="51" customHeight="1">
      <c r="A73" s="99" t="s">
        <v>123</v>
      </c>
      <c r="B73" s="56" t="s">
        <v>71</v>
      </c>
      <c r="C73" s="35"/>
      <c r="D73" s="35"/>
      <c r="E73" s="4">
        <f>E74+E77</f>
        <v>1853.7</v>
      </c>
      <c r="F73" s="4">
        <f>F74+F77</f>
        <v>1772.5</v>
      </c>
      <c r="G73" s="4">
        <f>F73/E73*100</f>
        <v>95.61957166747585</v>
      </c>
    </row>
    <row r="74" spans="1:7" ht="36" customHeight="1">
      <c r="A74" s="66" t="s">
        <v>27</v>
      </c>
      <c r="B74" s="100" t="s">
        <v>72</v>
      </c>
      <c r="C74" s="48"/>
      <c r="D74" s="48"/>
      <c r="E74" s="12">
        <f aca="true" t="shared" si="8" ref="E74:G75">E75</f>
        <v>52</v>
      </c>
      <c r="F74" s="12">
        <f t="shared" si="8"/>
        <v>52</v>
      </c>
      <c r="G74" s="13">
        <f t="shared" si="8"/>
        <v>100</v>
      </c>
    </row>
    <row r="75" spans="1:7" ht="36" customHeight="1">
      <c r="A75" s="39" t="s">
        <v>34</v>
      </c>
      <c r="B75" s="52" t="s">
        <v>72</v>
      </c>
      <c r="C75" s="40" t="s">
        <v>30</v>
      </c>
      <c r="D75" s="53"/>
      <c r="E75" s="8">
        <f t="shared" si="8"/>
        <v>52</v>
      </c>
      <c r="F75" s="8">
        <f t="shared" si="8"/>
        <v>52</v>
      </c>
      <c r="G75" s="9">
        <f t="shared" si="8"/>
        <v>100</v>
      </c>
    </row>
    <row r="76" spans="1:7" ht="36" customHeight="1">
      <c r="A76" s="41" t="s">
        <v>9</v>
      </c>
      <c r="B76" s="54" t="s">
        <v>72</v>
      </c>
      <c r="C76" s="42" t="s">
        <v>30</v>
      </c>
      <c r="D76" s="55" t="s">
        <v>10</v>
      </c>
      <c r="E76" s="10">
        <f>20+32</f>
        <v>52</v>
      </c>
      <c r="F76" s="10">
        <v>52</v>
      </c>
      <c r="G76" s="11">
        <f>F76/E76*100</f>
        <v>100</v>
      </c>
    </row>
    <row r="77" spans="1:7" ht="27" customHeight="1">
      <c r="A77" s="66" t="s">
        <v>77</v>
      </c>
      <c r="B77" s="100" t="s">
        <v>73</v>
      </c>
      <c r="C77" s="48"/>
      <c r="D77" s="48"/>
      <c r="E77" s="12">
        <f aca="true" t="shared" si="9" ref="E77:G78">E78</f>
        <v>1801.7</v>
      </c>
      <c r="F77" s="12">
        <f t="shared" si="9"/>
        <v>1720.5</v>
      </c>
      <c r="G77" s="13">
        <f t="shared" si="9"/>
        <v>95.493145362713</v>
      </c>
    </row>
    <row r="78" spans="1:7" ht="36" customHeight="1">
      <c r="A78" s="39" t="s">
        <v>34</v>
      </c>
      <c r="B78" s="52" t="s">
        <v>73</v>
      </c>
      <c r="C78" s="40" t="s">
        <v>30</v>
      </c>
      <c r="D78" s="53"/>
      <c r="E78" s="8">
        <f t="shared" si="9"/>
        <v>1801.7</v>
      </c>
      <c r="F78" s="8">
        <f t="shared" si="9"/>
        <v>1720.5</v>
      </c>
      <c r="G78" s="9">
        <f t="shared" si="9"/>
        <v>95.493145362713</v>
      </c>
    </row>
    <row r="79" spans="1:7" ht="36" customHeight="1">
      <c r="A79" s="41" t="s">
        <v>9</v>
      </c>
      <c r="B79" s="54" t="s">
        <v>73</v>
      </c>
      <c r="C79" s="42" t="s">
        <v>30</v>
      </c>
      <c r="D79" s="55" t="s">
        <v>10</v>
      </c>
      <c r="E79" s="10">
        <v>1801.7</v>
      </c>
      <c r="F79" s="10">
        <v>1720.5</v>
      </c>
      <c r="G79" s="11">
        <f>F79/E79*100</f>
        <v>95.493145362713</v>
      </c>
    </row>
    <row r="80" spans="1:7" ht="52.5" customHeight="1">
      <c r="A80" s="68" t="s">
        <v>78</v>
      </c>
      <c r="B80" s="56" t="s">
        <v>74</v>
      </c>
      <c r="C80" s="35"/>
      <c r="D80" s="35"/>
      <c r="E80" s="4">
        <f aca="true" t="shared" si="10" ref="E80:F82">E81</f>
        <v>5</v>
      </c>
      <c r="F80" s="4">
        <f t="shared" si="10"/>
        <v>5</v>
      </c>
      <c r="G80" s="5">
        <f>G81</f>
        <v>100</v>
      </c>
    </row>
    <row r="81" spans="1:7" ht="33.75" customHeight="1">
      <c r="A81" s="62" t="s">
        <v>16</v>
      </c>
      <c r="B81" s="72" t="s">
        <v>75</v>
      </c>
      <c r="C81" s="73"/>
      <c r="D81" s="73"/>
      <c r="E81" s="74">
        <f t="shared" si="10"/>
        <v>5</v>
      </c>
      <c r="F81" s="74">
        <f t="shared" si="10"/>
        <v>5</v>
      </c>
      <c r="G81" s="75">
        <f>G82</f>
        <v>100</v>
      </c>
    </row>
    <row r="82" spans="1:7" ht="33" customHeight="1">
      <c r="A82" s="39" t="s">
        <v>34</v>
      </c>
      <c r="B82" s="52" t="s">
        <v>75</v>
      </c>
      <c r="C82" s="40" t="s">
        <v>30</v>
      </c>
      <c r="D82" s="53"/>
      <c r="E82" s="8">
        <f t="shared" si="10"/>
        <v>5</v>
      </c>
      <c r="F82" s="8">
        <f t="shared" si="10"/>
        <v>5</v>
      </c>
      <c r="G82" s="9">
        <f>G83</f>
        <v>100</v>
      </c>
    </row>
    <row r="83" spans="1:7" ht="23.25" customHeight="1">
      <c r="A83" s="41" t="s">
        <v>9</v>
      </c>
      <c r="B83" s="54" t="s">
        <v>75</v>
      </c>
      <c r="C83" s="42" t="s">
        <v>30</v>
      </c>
      <c r="D83" s="55" t="s">
        <v>10</v>
      </c>
      <c r="E83" s="10">
        <f>200-195</f>
        <v>5</v>
      </c>
      <c r="F83" s="10">
        <v>5</v>
      </c>
      <c r="G83" s="11">
        <f>F83/E83*100</f>
        <v>100</v>
      </c>
    </row>
    <row r="84" spans="1:7" ht="23.25" customHeight="1">
      <c r="A84" s="31" t="s">
        <v>79</v>
      </c>
      <c r="B84" s="101" t="s">
        <v>82</v>
      </c>
      <c r="C84" s="69"/>
      <c r="D84" s="61"/>
      <c r="E84" s="71">
        <f aca="true" t="shared" si="11" ref="E84:G85">E85</f>
        <v>690.5</v>
      </c>
      <c r="F84" s="71">
        <f t="shared" si="11"/>
        <v>690.5</v>
      </c>
      <c r="G84" s="71">
        <f t="shared" si="11"/>
        <v>100</v>
      </c>
    </row>
    <row r="85" spans="1:7" ht="33" customHeight="1">
      <c r="A85" s="70" t="s">
        <v>80</v>
      </c>
      <c r="B85" s="102" t="s">
        <v>83</v>
      </c>
      <c r="C85" s="69"/>
      <c r="D85" s="61"/>
      <c r="E85" s="71">
        <f t="shared" si="11"/>
        <v>690.5</v>
      </c>
      <c r="F85" s="71">
        <f t="shared" si="11"/>
        <v>690.5</v>
      </c>
      <c r="G85" s="71">
        <f t="shared" si="11"/>
        <v>100</v>
      </c>
    </row>
    <row r="86" spans="1:7" ht="51.75" customHeight="1">
      <c r="A86" s="62" t="s">
        <v>81</v>
      </c>
      <c r="B86" s="103" t="s">
        <v>76</v>
      </c>
      <c r="C86" s="104"/>
      <c r="D86" s="104"/>
      <c r="E86" s="105">
        <f aca="true" t="shared" si="12" ref="E86:G87">E87</f>
        <v>690.5</v>
      </c>
      <c r="F86" s="19">
        <f t="shared" si="12"/>
        <v>690.5</v>
      </c>
      <c r="G86" s="20">
        <f t="shared" si="12"/>
        <v>100</v>
      </c>
    </row>
    <row r="87" spans="1:7" ht="30" customHeight="1">
      <c r="A87" s="22" t="s">
        <v>39</v>
      </c>
      <c r="B87" s="23" t="s">
        <v>76</v>
      </c>
      <c r="C87" s="24" t="s">
        <v>40</v>
      </c>
      <c r="D87" s="25"/>
      <c r="E87" s="29">
        <f t="shared" si="12"/>
        <v>690.5</v>
      </c>
      <c r="F87" s="8">
        <f t="shared" si="12"/>
        <v>690.5</v>
      </c>
      <c r="G87" s="9">
        <f t="shared" si="12"/>
        <v>100</v>
      </c>
    </row>
    <row r="88" spans="1:7" ht="23.25" customHeight="1">
      <c r="A88" s="26" t="s">
        <v>9</v>
      </c>
      <c r="B88" s="27" t="s">
        <v>76</v>
      </c>
      <c r="C88" s="28" t="s">
        <v>40</v>
      </c>
      <c r="D88" s="2" t="s">
        <v>10</v>
      </c>
      <c r="E88" s="30">
        <v>690.5</v>
      </c>
      <c r="F88" s="10">
        <v>690.5</v>
      </c>
      <c r="G88" s="11">
        <f>F88/E88*100</f>
        <v>100</v>
      </c>
    </row>
    <row r="89" spans="1:7" ht="64.5" customHeight="1">
      <c r="A89" s="31" t="s">
        <v>91</v>
      </c>
      <c r="B89" s="35" t="s">
        <v>14</v>
      </c>
      <c r="C89" s="35"/>
      <c r="D89" s="35"/>
      <c r="E89" s="4">
        <f aca="true" t="shared" si="13" ref="E89:G90">E91</f>
        <v>24.7</v>
      </c>
      <c r="F89" s="4">
        <f t="shared" si="13"/>
        <v>24.7</v>
      </c>
      <c r="G89" s="5">
        <f t="shared" si="13"/>
        <v>100</v>
      </c>
    </row>
    <row r="90" spans="1:7" ht="17.25" customHeight="1">
      <c r="A90" s="31" t="s">
        <v>48</v>
      </c>
      <c r="B90" s="35" t="s">
        <v>89</v>
      </c>
      <c r="C90" s="35"/>
      <c r="D90" s="35"/>
      <c r="E90" s="4">
        <f t="shared" si="13"/>
        <v>24.7</v>
      </c>
      <c r="F90" s="4">
        <f t="shared" si="13"/>
        <v>24.7</v>
      </c>
      <c r="G90" s="5">
        <f t="shared" si="13"/>
        <v>100</v>
      </c>
    </row>
    <row r="91" spans="1:7" ht="33.75" customHeight="1">
      <c r="A91" s="32" t="s">
        <v>92</v>
      </c>
      <c r="B91" s="43" t="s">
        <v>125</v>
      </c>
      <c r="C91" s="45"/>
      <c r="D91" s="45"/>
      <c r="E91" s="17">
        <f aca="true" t="shared" si="14" ref="E91:F93">E92</f>
        <v>24.7</v>
      </c>
      <c r="F91" s="17">
        <f t="shared" si="14"/>
        <v>24.7</v>
      </c>
      <c r="G91" s="18">
        <f>G92</f>
        <v>100</v>
      </c>
    </row>
    <row r="92" spans="1:7" ht="36" customHeight="1">
      <c r="A92" s="76" t="s">
        <v>93</v>
      </c>
      <c r="B92" s="38" t="s">
        <v>90</v>
      </c>
      <c r="C92" s="38"/>
      <c r="D92" s="38"/>
      <c r="E92" s="7">
        <f t="shared" si="14"/>
        <v>24.7</v>
      </c>
      <c r="F92" s="7">
        <f t="shared" si="14"/>
        <v>24.7</v>
      </c>
      <c r="G92" s="3">
        <f>G93</f>
        <v>100</v>
      </c>
    </row>
    <row r="93" spans="1:7" ht="34.5" customHeight="1">
      <c r="A93" s="39" t="s">
        <v>34</v>
      </c>
      <c r="B93" s="40" t="s">
        <v>90</v>
      </c>
      <c r="C93" s="40" t="s">
        <v>30</v>
      </c>
      <c r="D93" s="40"/>
      <c r="E93" s="8">
        <f t="shared" si="14"/>
        <v>24.7</v>
      </c>
      <c r="F93" s="8">
        <f t="shared" si="14"/>
        <v>24.7</v>
      </c>
      <c r="G93" s="9">
        <f>G94</f>
        <v>100</v>
      </c>
    </row>
    <row r="94" spans="1:7" ht="18" customHeight="1">
      <c r="A94" s="41" t="s">
        <v>2</v>
      </c>
      <c r="B94" s="42" t="s">
        <v>90</v>
      </c>
      <c r="C94" s="42" t="s">
        <v>30</v>
      </c>
      <c r="D94" s="42" t="s">
        <v>1</v>
      </c>
      <c r="E94" s="10">
        <f>44.5-19.8</f>
        <v>24.7</v>
      </c>
      <c r="F94" s="10">
        <v>24.7</v>
      </c>
      <c r="G94" s="11">
        <f>F94/E94*100</f>
        <v>100</v>
      </c>
    </row>
    <row r="95" spans="1:7" ht="67.5" customHeight="1">
      <c r="A95" s="31" t="s">
        <v>99</v>
      </c>
      <c r="B95" s="35" t="s">
        <v>94</v>
      </c>
      <c r="C95" s="35"/>
      <c r="D95" s="35"/>
      <c r="E95" s="4">
        <f>E97</f>
        <v>2748</v>
      </c>
      <c r="F95" s="4">
        <f>F97</f>
        <v>2417.7</v>
      </c>
      <c r="G95" s="5">
        <f>G97</f>
        <v>87.98034934497817</v>
      </c>
    </row>
    <row r="96" spans="1:7" ht="20.25" customHeight="1">
      <c r="A96" s="31" t="s">
        <v>48</v>
      </c>
      <c r="B96" s="35" t="s">
        <v>95</v>
      </c>
      <c r="C96" s="35"/>
      <c r="D96" s="35"/>
      <c r="E96" s="4">
        <f>E97</f>
        <v>2748</v>
      </c>
      <c r="F96" s="4">
        <f>F97</f>
        <v>2417.7</v>
      </c>
      <c r="G96" s="4">
        <f>G97</f>
        <v>87.98034934497817</v>
      </c>
    </row>
    <row r="97" spans="1:7" ht="34.5" customHeight="1">
      <c r="A97" s="77" t="s">
        <v>100</v>
      </c>
      <c r="B97" s="43" t="s">
        <v>101</v>
      </c>
      <c r="C97" s="45"/>
      <c r="D97" s="45"/>
      <c r="E97" s="17">
        <f>E98+E103+E106</f>
        <v>2748</v>
      </c>
      <c r="F97" s="17">
        <f>F98+F103+F106</f>
        <v>2417.7</v>
      </c>
      <c r="G97" s="17">
        <f>F97/E97*100</f>
        <v>87.98034934497817</v>
      </c>
    </row>
    <row r="98" spans="1:7" ht="23.25" customHeight="1">
      <c r="A98" s="51" t="s">
        <v>11</v>
      </c>
      <c r="B98" s="38" t="s">
        <v>96</v>
      </c>
      <c r="C98" s="38"/>
      <c r="D98" s="38"/>
      <c r="E98" s="7">
        <f>E99+E101</f>
        <v>915.2</v>
      </c>
      <c r="F98" s="7">
        <f>F99+F101</f>
        <v>818.0999999999999</v>
      </c>
      <c r="G98" s="3">
        <f aca="true" t="shared" si="15" ref="E98:G101">G99</f>
        <v>89.26953254503258</v>
      </c>
    </row>
    <row r="99" spans="1:7" ht="30">
      <c r="A99" s="39" t="s">
        <v>34</v>
      </c>
      <c r="B99" s="40" t="s">
        <v>96</v>
      </c>
      <c r="C99" s="40" t="s">
        <v>30</v>
      </c>
      <c r="D99" s="40"/>
      <c r="E99" s="8">
        <f t="shared" si="15"/>
        <v>904.9000000000001</v>
      </c>
      <c r="F99" s="8">
        <f t="shared" si="15"/>
        <v>807.8</v>
      </c>
      <c r="G99" s="9">
        <f t="shared" si="15"/>
        <v>89.26953254503258</v>
      </c>
    </row>
    <row r="100" spans="1:7" ht="34.5" customHeight="1">
      <c r="A100" s="41" t="s">
        <v>2</v>
      </c>
      <c r="B100" s="42" t="s">
        <v>96</v>
      </c>
      <c r="C100" s="42" t="s">
        <v>30</v>
      </c>
      <c r="D100" s="42" t="s">
        <v>1</v>
      </c>
      <c r="E100" s="10">
        <f>793.7-1.4+336.1-150-73.5</f>
        <v>904.9000000000001</v>
      </c>
      <c r="F100" s="10">
        <v>807.8</v>
      </c>
      <c r="G100" s="11">
        <f>F100/E100*100</f>
        <v>89.26953254503258</v>
      </c>
    </row>
    <row r="101" spans="1:7" ht="21" customHeight="1">
      <c r="A101" s="60" t="s">
        <v>33</v>
      </c>
      <c r="B101" s="40" t="s">
        <v>96</v>
      </c>
      <c r="C101" s="40">
        <v>800</v>
      </c>
      <c r="D101" s="40"/>
      <c r="E101" s="8">
        <f t="shared" si="15"/>
        <v>10.3</v>
      </c>
      <c r="F101" s="8">
        <f t="shared" si="15"/>
        <v>10.3</v>
      </c>
      <c r="G101" s="9">
        <f t="shared" si="15"/>
        <v>100</v>
      </c>
    </row>
    <row r="102" spans="1:7" ht="34.5" customHeight="1">
      <c r="A102" s="41" t="s">
        <v>2</v>
      </c>
      <c r="B102" s="42" t="s">
        <v>96</v>
      </c>
      <c r="C102" s="42">
        <v>800</v>
      </c>
      <c r="D102" s="42" t="s">
        <v>1</v>
      </c>
      <c r="E102" s="10">
        <f>8.9+1.4</f>
        <v>10.3</v>
      </c>
      <c r="F102" s="10">
        <v>10.3</v>
      </c>
      <c r="G102" s="11">
        <f>F102/E102*100</f>
        <v>100</v>
      </c>
    </row>
    <row r="103" spans="1:7" ht="51.75" customHeight="1">
      <c r="A103" s="51" t="s">
        <v>17</v>
      </c>
      <c r="B103" s="38" t="s">
        <v>97</v>
      </c>
      <c r="C103" s="38"/>
      <c r="D103" s="38"/>
      <c r="E103" s="7">
        <f aca="true" t="shared" si="16" ref="E103:G107">E104</f>
        <v>1723</v>
      </c>
      <c r="F103" s="7">
        <f t="shared" si="16"/>
        <v>1524.4</v>
      </c>
      <c r="G103" s="3">
        <f t="shared" si="16"/>
        <v>88.47359257109693</v>
      </c>
    </row>
    <row r="104" spans="1:7" ht="34.5" customHeight="1">
      <c r="A104" s="39" t="s">
        <v>34</v>
      </c>
      <c r="B104" s="40" t="s">
        <v>97</v>
      </c>
      <c r="C104" s="40" t="s">
        <v>30</v>
      </c>
      <c r="D104" s="40"/>
      <c r="E104" s="8">
        <f t="shared" si="16"/>
        <v>1723</v>
      </c>
      <c r="F104" s="8">
        <f t="shared" si="16"/>
        <v>1524.4</v>
      </c>
      <c r="G104" s="9">
        <f t="shared" si="16"/>
        <v>88.47359257109693</v>
      </c>
    </row>
    <row r="105" spans="1:7" ht="34.5" customHeight="1">
      <c r="A105" s="41" t="s">
        <v>2</v>
      </c>
      <c r="B105" s="42" t="s">
        <v>97</v>
      </c>
      <c r="C105" s="42" t="s">
        <v>30</v>
      </c>
      <c r="D105" s="42" t="s">
        <v>1</v>
      </c>
      <c r="E105" s="10">
        <f>1033.8+689.2</f>
        <v>1723</v>
      </c>
      <c r="F105" s="10">
        <v>1524.4</v>
      </c>
      <c r="G105" s="11">
        <f>F105/E105*100</f>
        <v>88.47359257109693</v>
      </c>
    </row>
    <row r="106" spans="1:7" ht="34.5" customHeight="1">
      <c r="A106" s="51" t="s">
        <v>41</v>
      </c>
      <c r="B106" s="38" t="s">
        <v>98</v>
      </c>
      <c r="C106" s="38"/>
      <c r="D106" s="38"/>
      <c r="E106" s="7">
        <f t="shared" si="16"/>
        <v>109.80000000000001</v>
      </c>
      <c r="F106" s="7">
        <f t="shared" si="16"/>
        <v>75.2</v>
      </c>
      <c r="G106" s="3">
        <f t="shared" si="16"/>
        <v>68.48816029143897</v>
      </c>
    </row>
    <row r="107" spans="1:7" ht="34.5" customHeight="1">
      <c r="A107" s="39" t="s">
        <v>34</v>
      </c>
      <c r="B107" s="40" t="s">
        <v>98</v>
      </c>
      <c r="C107" s="40" t="s">
        <v>30</v>
      </c>
      <c r="D107" s="40"/>
      <c r="E107" s="8">
        <f t="shared" si="16"/>
        <v>109.80000000000001</v>
      </c>
      <c r="F107" s="8">
        <f t="shared" si="16"/>
        <v>75.2</v>
      </c>
      <c r="G107" s="9">
        <f t="shared" si="16"/>
        <v>68.48816029143897</v>
      </c>
    </row>
    <row r="108" spans="1:7" ht="34.5" customHeight="1">
      <c r="A108" s="41" t="s">
        <v>2</v>
      </c>
      <c r="B108" s="42" t="s">
        <v>98</v>
      </c>
      <c r="C108" s="42" t="s">
        <v>30</v>
      </c>
      <c r="D108" s="42" t="s">
        <v>1</v>
      </c>
      <c r="E108" s="10">
        <f>84.9+24.9</f>
        <v>109.80000000000001</v>
      </c>
      <c r="F108" s="10">
        <v>75.2</v>
      </c>
      <c r="G108" s="11">
        <f>F108/E108*100</f>
        <v>68.48816029143897</v>
      </c>
    </row>
  </sheetData>
  <sheetProtection/>
  <autoFilter ref="A14:G109"/>
  <mergeCells count="2">
    <mergeCell ref="A12:G12"/>
    <mergeCell ref="E1:G11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2023-10-26T06:48:44Z</cp:lastPrinted>
  <dcterms:created xsi:type="dcterms:W3CDTF">2007-10-29T08:26:16Z</dcterms:created>
  <dcterms:modified xsi:type="dcterms:W3CDTF">2024-04-10T09:19:52Z</dcterms:modified>
  <cp:category/>
  <cp:version/>
  <cp:contentType/>
  <cp:contentStatus/>
</cp:coreProperties>
</file>